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5" yWindow="4065" windowWidth="13995" windowHeight="7425" activeTab="1"/>
  </bookViews>
  <sheets>
    <sheet name="9" sheetId="1" r:id="rId1"/>
    <sheet name="11" sheetId="4" r:id="rId2"/>
  </sheets>
  <calcPr calcId="144525"/>
</workbook>
</file>

<file path=xl/calcChain.xml><?xml version="1.0" encoding="utf-8"?>
<calcChain xmlns="http://schemas.openxmlformats.org/spreadsheetml/2006/main">
  <c r="L121" i="4" l="1"/>
  <c r="L119" i="4"/>
  <c r="L116" i="4"/>
  <c r="L114" i="4"/>
  <c r="L112" i="4"/>
  <c r="M100" i="4"/>
  <c r="O100" i="4" s="1"/>
  <c r="L94" i="4"/>
  <c r="L91" i="4"/>
  <c r="M89" i="4"/>
  <c r="O89" i="4" s="1"/>
  <c r="L83" i="4"/>
  <c r="L80" i="4"/>
  <c r="L78" i="4"/>
  <c r="L76" i="4"/>
  <c r="M65" i="4"/>
  <c r="O65" i="4" s="1"/>
  <c r="L42" i="4"/>
  <c r="L32" i="4"/>
  <c r="L30" i="4"/>
  <c r="L28" i="4"/>
  <c r="L25" i="4"/>
  <c r="L20" i="4"/>
  <c r="L18" i="4"/>
  <c r="L16" i="4"/>
  <c r="L14" i="4"/>
  <c r="M12" i="4"/>
  <c r="L12" i="4"/>
  <c r="O12" i="4" s="1"/>
  <c r="M9" i="4"/>
  <c r="O9" i="4" s="1"/>
  <c r="L9" i="4"/>
  <c r="L7" i="4"/>
  <c r="O7" i="4" s="1"/>
  <c r="P64" i="1" l="1"/>
  <c r="Q64" i="1" s="1"/>
  <c r="R64" i="1" s="1"/>
  <c r="Q78" i="1" l="1"/>
  <c r="R78" i="1" s="1"/>
  <c r="P51" i="1"/>
  <c r="Q51" i="1" s="1"/>
  <c r="R51" i="1" s="1"/>
  <c r="P60" i="1" l="1"/>
  <c r="Q60" i="1" s="1"/>
  <c r="R60" i="1" s="1"/>
  <c r="P58" i="1"/>
  <c r="Q58" i="1" s="1"/>
  <c r="R58" i="1" s="1"/>
  <c r="P27" i="1"/>
  <c r="Q27" i="1" s="1"/>
  <c r="R27" i="1" s="1"/>
  <c r="P29" i="1"/>
  <c r="Q29" i="1" s="1"/>
  <c r="R29" i="1" s="1"/>
  <c r="P25" i="1"/>
  <c r="Q25" i="1" s="1"/>
  <c r="R25" i="1" s="1"/>
  <c r="P24" i="1"/>
  <c r="Q24" i="1" s="1"/>
  <c r="R24" i="1" s="1"/>
  <c r="O48" i="1" l="1"/>
  <c r="N48" i="1"/>
  <c r="M48" i="1"/>
  <c r="P48" i="1" s="1"/>
  <c r="Q48" i="1" l="1"/>
  <c r="R48" i="1" s="1"/>
  <c r="P73" i="1"/>
  <c r="Q73" i="1" s="1"/>
  <c r="R73" i="1" s="1"/>
  <c r="P53" i="1"/>
  <c r="Q53" i="1" s="1"/>
  <c r="R53" i="1" s="1"/>
  <c r="P42" i="1"/>
  <c r="P18" i="1"/>
  <c r="Q18" i="1" s="1"/>
  <c r="R18" i="1" s="1"/>
  <c r="O55" i="1"/>
  <c r="N55" i="1"/>
  <c r="M55" i="1"/>
  <c r="P55" i="1" s="1"/>
  <c r="O46" i="1"/>
  <c r="N46" i="1"/>
  <c r="M46" i="1"/>
  <c r="P46" i="1" s="1"/>
  <c r="O45" i="1"/>
  <c r="N45" i="1"/>
  <c r="M45" i="1"/>
  <c r="P45" i="1" s="1"/>
  <c r="O44" i="1"/>
  <c r="N44" i="1"/>
  <c r="M44" i="1"/>
  <c r="O17" i="1"/>
  <c r="N17" i="1"/>
  <c r="M17" i="1"/>
  <c r="P17" i="1" s="1"/>
  <c r="O14" i="1"/>
  <c r="N14" i="1"/>
  <c r="M14" i="1"/>
  <c r="P14" i="1" s="1"/>
  <c r="O16" i="1"/>
  <c r="N16" i="1"/>
  <c r="M16" i="1"/>
  <c r="P16" i="1" s="1"/>
  <c r="O15" i="1"/>
  <c r="N15" i="1"/>
  <c r="M15" i="1"/>
  <c r="P15" i="1" s="1"/>
  <c r="O12" i="1"/>
  <c r="N12" i="1"/>
  <c r="M12" i="1"/>
  <c r="P12" i="1" s="1"/>
  <c r="O9" i="1"/>
  <c r="N9" i="1"/>
  <c r="M9" i="1"/>
  <c r="P9" i="1" s="1"/>
  <c r="O7" i="1"/>
  <c r="N7" i="1"/>
  <c r="M7" i="1"/>
  <c r="Q12" i="1" l="1"/>
  <c r="R12" i="1" s="1"/>
  <c r="Q17" i="1"/>
  <c r="R17" i="1" s="1"/>
  <c r="Q55" i="1"/>
  <c r="R55" i="1" s="1"/>
  <c r="Q16" i="1"/>
  <c r="Q45" i="1"/>
  <c r="R45" i="1" s="1"/>
  <c r="P44" i="1"/>
  <c r="Q44" i="1" s="1"/>
  <c r="R44" i="1" s="1"/>
  <c r="P7" i="1"/>
  <c r="Q7" i="1" s="1"/>
  <c r="R7" i="1" s="1"/>
  <c r="Q42" i="1"/>
  <c r="Q15" i="1"/>
  <c r="R15" i="1" s="1"/>
  <c r="Q14" i="1"/>
  <c r="R14" i="1" s="1"/>
  <c r="Q46" i="1"/>
  <c r="R46" i="1" s="1"/>
  <c r="Q9" i="1"/>
  <c r="R9" i="1" s="1"/>
  <c r="R16" i="1"/>
  <c r="R42" i="1" l="1"/>
</calcChain>
</file>

<file path=xl/sharedStrings.xml><?xml version="1.0" encoding="utf-8"?>
<sst xmlns="http://schemas.openxmlformats.org/spreadsheetml/2006/main" count="1023" uniqueCount="257">
  <si>
    <t>การวิเคราะห์การกำหนดอัตรากำลังเพิ่มของพนักงานส่วนตำบล  องค์การบริหารส่วนตำบลห้วยโจด</t>
  </si>
  <si>
    <t>9.  ภาระค่าใช้จ่ายเกี่ยวกับเงินเดือนและประโยชน์ตอบแทนอื่น</t>
  </si>
  <si>
    <t>ที่</t>
  </si>
  <si>
    <t>ชื่อสายงาน</t>
  </si>
  <si>
    <t>ระดับ</t>
  </si>
  <si>
    <t>ตำแหน่ง</t>
  </si>
  <si>
    <t>จำนวน</t>
  </si>
  <si>
    <t>ทั้งหมด</t>
  </si>
  <si>
    <t>จำนวนที่มีอยู่ปัจจุบัน</t>
  </si>
  <si>
    <t>จำนวน (คน)</t>
  </si>
  <si>
    <t>เงินเดือน (1)</t>
  </si>
  <si>
    <t>อัตราตำแหน่งที่คาดว่าจะต้องใช้</t>
  </si>
  <si>
    <t>ในช่วงระยะ 3 ปีข้างหน้า</t>
  </si>
  <si>
    <t>อัตรากำลังคน</t>
  </si>
  <si>
    <t>เพิ่ม / ลด</t>
  </si>
  <si>
    <t>ภาระค่าใช้จ่าย</t>
  </si>
  <si>
    <t>ที่เพิ่มขึ้น (2)</t>
  </si>
  <si>
    <t>ค่าใช้จ่ายรวม (3)</t>
  </si>
  <si>
    <t>ปลัดองค์การบริหารส่วนตำบล</t>
  </si>
  <si>
    <t>กลาง</t>
  </si>
  <si>
    <t>-</t>
  </si>
  <si>
    <t>รองปลัดองค์การบริหารส่วนตำบล</t>
  </si>
  <si>
    <t>(นักบริหารงานท้องถิ่น)</t>
  </si>
  <si>
    <t>ต้น</t>
  </si>
  <si>
    <t>สำนักงานปลัด (01)</t>
  </si>
  <si>
    <t>หัวหน้าสำนักปลัด</t>
  </si>
  <si>
    <t>(นักบริหารงานทั่วไป)</t>
  </si>
  <si>
    <t>นักวิเคราะห์นโยบายและแผน</t>
  </si>
  <si>
    <t>ปก./ชก.</t>
  </si>
  <si>
    <t>นิติกร</t>
  </si>
  <si>
    <t>ชก.</t>
  </si>
  <si>
    <t>นักทรัพยากรบุคคล</t>
  </si>
  <si>
    <t>ปก.</t>
  </si>
  <si>
    <t>เจ้าพนักงานธุรการ</t>
  </si>
  <si>
    <t>ปง./ชง.</t>
  </si>
  <si>
    <t>เจ้าพนักงานป้องกันฯ</t>
  </si>
  <si>
    <t>ลูกจ้างประจำ</t>
  </si>
  <si>
    <t>นักพัฒนาชุมชน</t>
  </si>
  <si>
    <t>พนักงานจ้างตามภารกิจ</t>
  </si>
  <si>
    <t>พนักงานผลิตน้ำประปา</t>
  </si>
  <si>
    <t>(รถบรรทุกน้ำเอนกประสงค์)</t>
  </si>
  <si>
    <t>(รถบรรทุกขยะ)</t>
  </si>
  <si>
    <t>พนักงานจ้างทั่วไป</t>
  </si>
  <si>
    <t>คนงาน</t>
  </si>
  <si>
    <t>คนงานประจำรถขยะ</t>
  </si>
  <si>
    <t>แม่บ้าน</t>
  </si>
  <si>
    <t>กองคลัง (04)</t>
  </si>
  <si>
    <t>ผู้อำนวยการกองคลัง</t>
  </si>
  <si>
    <t>(นักบริหารงานการคลัง)</t>
  </si>
  <si>
    <t>นักวิชาการเงินและบัญชี</t>
  </si>
  <si>
    <t>เจ้าพนักงานพัสดุ</t>
  </si>
  <si>
    <t>ชง.</t>
  </si>
  <si>
    <t>เจ้าพนักงานจัดเก็บรายได้</t>
  </si>
  <si>
    <t>ปง.</t>
  </si>
  <si>
    <t>เจ้าพนักงานการเงินและบัญชี</t>
  </si>
  <si>
    <t>กองช่าง (05)</t>
  </si>
  <si>
    <t>ผู้อำนวยการกองช่าง</t>
  </si>
  <si>
    <t>(นักบริหารงานช่าง)</t>
  </si>
  <si>
    <t>นายช่างโยธา</t>
  </si>
  <si>
    <t>กองการศึกษา ศาสนา และ</t>
  </si>
  <si>
    <t>วัฒนธรรม  (08)</t>
  </si>
  <si>
    <t>นักวิชาการศึกษา</t>
  </si>
  <si>
    <t>ครู</t>
  </si>
  <si>
    <t>ผู้ช่วยครูผู้ดูแลเด็ก</t>
  </si>
  <si>
    <t>ผู้ดูแลเด็ก</t>
  </si>
  <si>
    <t>รวม</t>
  </si>
  <si>
    <t>ประมาณการประโยชน์ตอบแทนอื่น 20%</t>
  </si>
  <si>
    <t>รวมเป็นค่าใช้จ่ายบุคคลทั้งสิ้น</t>
  </si>
  <si>
    <t>คิดเป็นร้อยละ 40 ของงบประมาณรายจ่ายประจำปี</t>
  </si>
  <si>
    <t>หมาย</t>
  </si>
  <si>
    <t>เหตุ</t>
  </si>
  <si>
    <t>เงินอุดหนุน</t>
  </si>
  <si>
    <t>งบประมาณรายจ่ายประจำปี</t>
  </si>
  <si>
    <t>(นักบริหารงานการศึกษา)</t>
  </si>
  <si>
    <t>ผู้ช่วยนักวิเคราะห์นโยบายและแผน</t>
  </si>
  <si>
    <t>ผู้ช่วยเจ้าพนักงานธุรการ</t>
  </si>
  <si>
    <t>พนักงานขับเครื่องจักรกลขนาดเบา</t>
  </si>
  <si>
    <t>ผู้ช่วยเจ้าพนักงานจัดเก็บรายได้</t>
  </si>
  <si>
    <t>(รถกระเช้า)</t>
  </si>
  <si>
    <t>ผู้อำนวยการกองการศึกษา ศาสนาและวัฒนธรรม</t>
  </si>
  <si>
    <t>(ผู้มีคุณวุฒิ)</t>
  </si>
  <si>
    <t>(ผู้มีทักษะ)</t>
  </si>
  <si>
    <t xml:space="preserve">               : ข้าราชการถ่ายโอน  ลูกจ้างประจำถ่ายโอน  รวมถึงข้าราชการครู  บุคลากรทางการศึกษา  ลูกจ้างประจำ  และพนักงานจ้าง  ที่ได้รับงบเงินอุดหนุนที่จ่ายเป็นเงินเดือน  ค่าจ้าง</t>
  </si>
  <si>
    <t xml:space="preserve">               ให้ระบุข้อมูลไว้ในแผนอัตรากำลัง  แต่ไม่ต้องนำมาคิดรวมเป็นภาระค่าใช้จ่ายเกี่ยวกับเงินเดือนและประโยชน์ตอบแทนอื่น ตามมาตรา 35 </t>
  </si>
  <si>
    <t>สำนักงานปลัด</t>
  </si>
  <si>
    <t>กองคลัง</t>
  </si>
  <si>
    <t>กองช่าง</t>
  </si>
  <si>
    <t>17,200x12</t>
  </si>
  <si>
    <t>13,260x12</t>
  </si>
  <si>
    <t>12,770x12</t>
  </si>
  <si>
    <t>11,270x12</t>
  </si>
  <si>
    <t>(11,500x12)</t>
  </si>
  <si>
    <t>9,690x12</t>
  </si>
  <si>
    <t>(9,400x12)</t>
  </si>
  <si>
    <t>12,260x12</t>
  </si>
  <si>
    <t>11,190x12</t>
  </si>
  <si>
    <t>ผู้ช่วยนายช่างโยธา</t>
  </si>
  <si>
    <t>-27-</t>
  </si>
  <si>
    <t>-28-</t>
  </si>
  <si>
    <t>-29-</t>
  </si>
  <si>
    <t>เงินสมทบ อบต.</t>
  </si>
  <si>
    <r>
      <rPr>
        <b/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:  </t>
    </r>
    <r>
      <rPr>
        <u/>
        <sz val="16"/>
        <color theme="1"/>
        <rFont val="TH SarabunIT๙"/>
        <family val="2"/>
      </rPr>
      <t xml:space="preserve">ฐานการคำนวณงบประมาณรายจ่ายประจำปี พ.ศ.2561  ให้ใช้ข้อบัญญัติงบประมาณรายจ่ายประจำปีงบประมาณ 2560 (36,000,000  บาท) </t>
    </r>
    <r>
      <rPr>
        <sz val="16"/>
        <color theme="1"/>
        <rFont val="TH SarabunIT๙"/>
        <family val="2"/>
      </rPr>
      <t xml:space="preserve"> </t>
    </r>
  </si>
  <si>
    <t xml:space="preserve">               -พนักงานจ้างตามภารกิจ (ผู้มีทักษะ) ตำแหน่ง ผู้ช่วยครูผู้ดูแลเด็ก กรมจัดสรรงบประมาณค่าตอบแทน อัตราละ = 9,400 บาท / เดือน อบต.จึงจ่ายสมทบในส่วนต่างที่เกิดจากการเลื่อนค่าตอบแทนประจำปี </t>
  </si>
  <si>
    <t>ศูนย์พัฒนาเด็กเล็กบ้านห้วยโจด</t>
  </si>
  <si>
    <t>ศูนย์พัฒนาเด็กเล็กบ้านคลองยาง</t>
  </si>
  <si>
    <t>ศูนย์พัฒนาเด็กเล็กบ้านบ่อนางชิง</t>
  </si>
  <si>
    <t>เงินุอุดหนุน</t>
  </si>
  <si>
    <t>พนักงานจ้างตามภารกิจ (ผู้มีทักษะ)</t>
  </si>
  <si>
    <t>กองการศึกษา ศาสนาและวัฒนธรรม  (08)</t>
  </si>
  <si>
    <t xml:space="preserve">               งบประมาณรายจ่ายประจำปี 2561  =  (36,000,000 x 5%) + 36,000,000  =  37,800,000)</t>
  </si>
  <si>
    <t xml:space="preserve">               งบประมาณรายจ่ายประจำปี 2562  จำนวน  37,800,000  บาท  =  (37,800,000 x 5%) + 37,800,000  =  39,690,000)</t>
  </si>
  <si>
    <t xml:space="preserve">               งบประมาณรายจ่ายประจำปี 2563  จำนวน  39,690,000  บาท  =  (39,690,000 x 5%) + 39,690,000  =  41,674,500)</t>
  </si>
  <si>
    <t>-35-</t>
  </si>
  <si>
    <t>11.  บัญชีแสดงการจัดคนลงสู่ตำแหน่งตามกรอบอัตรากำลัง</t>
  </si>
  <si>
    <t>ชื่อ - สกุล</t>
  </si>
  <si>
    <t>คุณวุฒิ</t>
  </si>
  <si>
    <t>กรอบอัตรากำลังเดิม</t>
  </si>
  <si>
    <t>กรอบอัตรากำลังใหม่</t>
  </si>
  <si>
    <t>เงินเดือน</t>
  </si>
  <si>
    <t>หมายเหตุ</t>
  </si>
  <si>
    <t>การศึกษา</t>
  </si>
  <si>
    <t>เลขที่ตำแหน่ง</t>
  </si>
  <si>
    <t>ประเภท</t>
  </si>
  <si>
    <t>เงินประจำ</t>
  </si>
  <si>
    <t>เงินเพิ่มอื่นๆ/</t>
  </si>
  <si>
    <t>เงินค่าตอบแทน</t>
  </si>
  <si>
    <t>นายราเชน  ขันตรีจิตร์</t>
  </si>
  <si>
    <t>ปริญญาโท</t>
  </si>
  <si>
    <t>62-3-00-1101-001</t>
  </si>
  <si>
    <t>ปลัดอบต.</t>
  </si>
  <si>
    <t>บท.</t>
  </si>
  <si>
    <t>(รัฐประศาสนศาสตร์)</t>
  </si>
  <si>
    <t>(35,090 X 12)</t>
  </si>
  <si>
    <t>(7,000 x 12)</t>
  </si>
  <si>
    <t>นางสุรีย์พร  บุญสร้าง</t>
  </si>
  <si>
    <t>62-3-00-1101-002</t>
  </si>
  <si>
    <t>รองปลัดอบต.</t>
  </si>
  <si>
    <t>(31,340 x 12)</t>
  </si>
  <si>
    <t>(3,500 x 12)</t>
  </si>
  <si>
    <t>นายศานติ  วงษ์สอาด</t>
  </si>
  <si>
    <t>62-3-01-2101-001</t>
  </si>
  <si>
    <t>อท.</t>
  </si>
  <si>
    <t>(26,980 x 12)</t>
  </si>
  <si>
    <t>นางสาวเยาวลักษณ์  อภิญญาณานันท์</t>
  </si>
  <si>
    <t>ปริญญาตรี</t>
  </si>
  <si>
    <t>62-3-01-3102-001</t>
  </si>
  <si>
    <t>วิชาการ</t>
  </si>
  <si>
    <t>(บริหารธุรกิจ)</t>
  </si>
  <si>
    <t>(18,200 x 12)</t>
  </si>
  <si>
    <t>นางสาวญาณิศา  นามวงษ์</t>
  </si>
  <si>
    <t>62-3-01-3103-001</t>
  </si>
  <si>
    <t>นักวิเคราะห์นโยบาย</t>
  </si>
  <si>
    <t>และแผน</t>
  </si>
  <si>
    <t>(21,140 x 12)</t>
  </si>
  <si>
    <t>นางสาวรจนา  แสงทวี</t>
  </si>
  <si>
    <t>62-3-01-3105-001</t>
  </si>
  <si>
    <t>(นิติศาสตร์)</t>
  </si>
  <si>
    <t>(27,480 x 12)</t>
  </si>
  <si>
    <t>นางปัญญเกตุ  ศรีด่าน</t>
  </si>
  <si>
    <t>62-3-01-4101-001</t>
  </si>
  <si>
    <t>ทั่วไป</t>
  </si>
  <si>
    <t>(ศึกษาศาสตร)</t>
  </si>
  <si>
    <t>(15,720 x 12)</t>
  </si>
  <si>
    <t>(ว่าง)</t>
  </si>
  <si>
    <t>ปวช./ปวท./ปวส.</t>
  </si>
  <si>
    <t>62-3-01-4805-001</t>
  </si>
  <si>
    <t>เจ้าพนักงานป้องกัน</t>
  </si>
  <si>
    <t>และบรรเทาสาธารณภัย</t>
  </si>
  <si>
    <t>(8,750+40,900)/2 x 12</t>
  </si>
  <si>
    <t>นายประดิษฐ  ฤทธิ์มนตรี</t>
  </si>
  <si>
    <t>ล 0001</t>
  </si>
  <si>
    <t>(18,190 x 12)</t>
  </si>
  <si>
    <t>พนักงานตามภารกิจ</t>
  </si>
  <si>
    <t>นางสาวสุดา  บรรณสาร</t>
  </si>
  <si>
    <t>ผู้ช่วยนักวิเคราะห์</t>
  </si>
  <si>
    <t>นโยบายและแผน</t>
  </si>
  <si>
    <t>นางสาวสมัย  ขอดทอง</t>
  </si>
  <si>
    <t>(ศึกษาศาสตร์)</t>
  </si>
  <si>
    <t>นายสุพิศ  นาอูบ</t>
  </si>
  <si>
    <t>ปวส.</t>
  </si>
  <si>
    <t>พนักงานขับเครื่องจักรกล</t>
  </si>
  <si>
    <t>ขนาดเบา (รถบรรทุกขยะ)</t>
  </si>
  <si>
    <t>-36-</t>
  </si>
  <si>
    <t>11.  บัญชีแสดงการจัดคนลงสู่ตำแหน่งตามกรอบอัตรากำลัง (ต่อ)</t>
  </si>
  <si>
    <t>นายสมบัติ  พุ่มบัว</t>
  </si>
  <si>
    <t>มัธยมศึกษา</t>
  </si>
  <si>
    <t>ตอนปลาย</t>
  </si>
  <si>
    <t>ขนาดเบา (รถบรรทุกน้ำ</t>
  </si>
  <si>
    <t>เอนกประสงค์)</t>
  </si>
  <si>
    <t>นายศิวกร  พาวงษ์</t>
  </si>
  <si>
    <t>(9,000x12)</t>
  </si>
  <si>
    <t>นายธวัชชัย  กระสิน</t>
  </si>
  <si>
    <t>ตอนต้น</t>
  </si>
  <si>
    <t>นายสมัย  หวังอาษา</t>
  </si>
  <si>
    <t>ประถมศึกษาปีที่ 6</t>
  </si>
  <si>
    <t>นายณัฐดนัย  กุลศิริ</t>
  </si>
  <si>
    <t>นายชาลี  เขื่อนหมั่น</t>
  </si>
  <si>
    <t>ประธมศึกษาปีที่ 4</t>
  </si>
  <si>
    <t>นางจำลอง    บุตรศรี</t>
  </si>
  <si>
    <t>นายสนิท  กุลศิริ</t>
  </si>
  <si>
    <t>นายจักรกฤษณ์  นิลศิริ</t>
  </si>
  <si>
    <t>ประกาศนียบัตร</t>
  </si>
  <si>
    <t>วิชาชีพชั้นสูง</t>
  </si>
  <si>
    <t>นายวินัย  หวังอาษา</t>
  </si>
  <si>
    <t>62-3-04-2102-001</t>
  </si>
  <si>
    <t>(15,430+50,170)/2 x 12</t>
  </si>
  <si>
    <t>-37-</t>
  </si>
  <si>
    <t>นางสาวพุทธรักษา  จำนงค์จิตร์</t>
  </si>
  <si>
    <t>62-3-04-3201-001</t>
  </si>
  <si>
    <t>นายเฉลิมพล  ภัคคะธารา</t>
  </si>
  <si>
    <t>62-3-04-4203-001</t>
  </si>
  <si>
    <t>(วิศวกรรมศาสตร์)</t>
  </si>
  <si>
    <t>(21,190 x 12)</t>
  </si>
  <si>
    <t>นางสาวญาณ์นิษฐา  สุขศิริปัญโญ</t>
  </si>
  <si>
    <t>ปวช.</t>
  </si>
  <si>
    <t>62-3-04-4204-001</t>
  </si>
  <si>
    <t>(การบัญชี)</t>
  </si>
  <si>
    <t>(15,440 x 12)</t>
  </si>
  <si>
    <t>นางวิไลลักษณ์  จันทร์ภูวงศ์</t>
  </si>
  <si>
    <t>ล 0003</t>
  </si>
  <si>
    <t>เจ้าพนักงานการเงิน</t>
  </si>
  <si>
    <t>(บัญชี)</t>
  </si>
  <si>
    <t>และบัญชี</t>
  </si>
  <si>
    <t>นางสาวรจนา  หวังอาษา</t>
  </si>
  <si>
    <t>ผู้ช่วยเจ้าพนักงาน</t>
  </si>
  <si>
    <t>บริหารธุรกิจ(การบัญชี)</t>
  </si>
  <si>
    <t>จัดเก็บรายได้</t>
  </si>
  <si>
    <t>62-3-05-2103-001</t>
  </si>
  <si>
    <t>นายกุศล  คนฉลาด</t>
  </si>
  <si>
    <t>62-3-05-4701-001</t>
  </si>
  <si>
    <t>(ก่อสร้าง)</t>
  </si>
  <si>
    <t>(17,690 x 12)</t>
  </si>
  <si>
    <t>นายนิมิตร  ยังกิจ</t>
  </si>
  <si>
    <t>ผู้ช่วยช่างโยธา</t>
  </si>
  <si>
    <t>นายกฤษฎา  จันทร์ภักดี</t>
  </si>
  <si>
    <t>อนุปริญญา</t>
  </si>
  <si>
    <t>วิทยาศาสตร์และเทคโนโลยี</t>
  </si>
  <si>
    <t>ขนาดเบา (รถกระเช้า)</t>
  </si>
  <si>
    <t>กองการศึกษา ศาสนา</t>
  </si>
  <si>
    <t>และวัฒนธรรม</t>
  </si>
  <si>
    <t>62-3-08-2107-001</t>
  </si>
  <si>
    <t>ผู้อำนวยการกองการศึกษาฯ</t>
  </si>
  <si>
    <t>-38-</t>
  </si>
  <si>
    <t>62-3-08-3803-001</t>
  </si>
  <si>
    <t>(9,740+49,480)/2 x 12</t>
  </si>
  <si>
    <t>นางอนงค์  ศรีชาญชัย</t>
  </si>
  <si>
    <t>27-2-0053</t>
  </si>
  <si>
    <t>(21,150 x 12)</t>
  </si>
  <si>
    <t>นางบุญส่ง  ปุ้ยนอก</t>
  </si>
  <si>
    <t>27-2-0180</t>
  </si>
  <si>
    <t>(17,910 x 12)</t>
  </si>
  <si>
    <t>นางวชิรา  พันธะกุล</t>
  </si>
  <si>
    <t>27-2-0181</t>
  </si>
  <si>
    <t>นางปวีณา  พาวงษ์</t>
  </si>
  <si>
    <t>นางสาวโสมนัส  วรรณศรี</t>
  </si>
  <si>
    <t>การศึกษาปฐมวัย</t>
  </si>
  <si>
    <t>นางบุษรา  บรรณสาร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</si>
</sst>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2"/>
      <color theme="1"/>
      <name val="TH SarabunIT๙"/>
      <family val="2"/>
    </font>
    <font>
      <b/>
      <sz val="11"/>
      <color theme="1"/>
      <name val="TH SarabunIT๙"/>
      <family val="2"/>
    </font>
    <font>
      <sz val="10"/>
      <color theme="1"/>
      <name val="TH SarabunIT๙"/>
      <family val="2"/>
    </font>
    <font>
      <sz val="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5"/>
      <color theme="1"/>
      <name val="TH SarabunIT๙"/>
      <family val="2"/>
    </font>
    <font>
      <b/>
      <sz val="10"/>
      <color theme="1"/>
      <name val="TH SarabunIT๙"/>
      <family val="2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sz val="11"/>
      <color theme="1"/>
      <name val="TH SarabunIT๙"/>
      <family val="2"/>
    </font>
    <font>
      <u/>
      <sz val="16"/>
      <color theme="1"/>
      <name val="TH SarabunIT๙"/>
      <family val="2"/>
    </font>
    <font>
      <b/>
      <u/>
      <sz val="11"/>
      <color theme="1"/>
      <name val="TH SarabunIT๙"/>
      <family val="2"/>
    </font>
    <font>
      <sz val="9"/>
      <color theme="1"/>
      <name val="TH SarabunIT๙"/>
      <family val="2"/>
    </font>
    <font>
      <sz val="8"/>
      <color theme="1"/>
      <name val="TH SarabunIT๙"/>
      <family val="2"/>
    </font>
    <font>
      <b/>
      <u/>
      <sz val="14"/>
      <color theme="1"/>
      <name val="TH SarabunIT๙"/>
      <family val="2"/>
    </font>
    <font>
      <sz val="13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10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3" fontId="1" fillId="0" borderId="1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10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1" fillId="2" borderId="0" xfId="1" applyNumberFormat="1" applyFont="1" applyFill="1" applyBorder="1" applyAlignment="1">
      <alignment horizontal="center"/>
    </xf>
    <xf numFmtId="187" fontId="1" fillId="2" borderId="10" xfId="1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4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0" xfId="0" applyFont="1" applyFill="1" applyBorder="1"/>
    <xf numFmtId="3" fontId="1" fillId="0" borderId="0" xfId="0" applyNumberFormat="1" applyFont="1" applyFill="1" applyBorder="1" applyAlignment="1">
      <alignment horizontal="center"/>
    </xf>
    <xf numFmtId="0" fontId="8" fillId="0" borderId="10" xfId="0" applyFont="1" applyBorder="1"/>
    <xf numFmtId="3" fontId="9" fillId="0" borderId="11" xfId="0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0" fontId="1" fillId="0" borderId="6" xfId="0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2" fillId="0" borderId="11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9" xfId="0" applyFont="1" applyBorder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/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11" xfId="0" applyFont="1" applyBorder="1"/>
    <xf numFmtId="0" fontId="8" fillId="0" borderId="7" xfId="0" applyFont="1" applyBorder="1"/>
    <xf numFmtId="0" fontId="8" fillId="0" borderId="8" xfId="0" applyFont="1" applyBorder="1"/>
    <xf numFmtId="0" fontId="12" fillId="0" borderId="2" xfId="0" applyFont="1" applyBorder="1" applyAlignment="1">
      <alignment horizontal="center"/>
    </xf>
    <xf numFmtId="0" fontId="12" fillId="0" borderId="9" xfId="0" applyFont="1" applyBorder="1"/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" xfId="0" applyFont="1" applyBorder="1"/>
    <xf numFmtId="3" fontId="12" fillId="0" borderId="9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Font="1" applyBorder="1"/>
    <xf numFmtId="0" fontId="12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0" borderId="8" xfId="0" applyFont="1" applyBorder="1"/>
    <xf numFmtId="0" fontId="12" fillId="0" borderId="12" xfId="0" applyFont="1" applyBorder="1" applyAlignment="1">
      <alignment horizontal="center"/>
    </xf>
    <xf numFmtId="0" fontId="12" fillId="0" borderId="10" xfId="0" applyFont="1" applyBorder="1"/>
    <xf numFmtId="0" fontId="12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Border="1"/>
    <xf numFmtId="3" fontId="12" fillId="0" borderId="1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12" fillId="0" borderId="12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3" xfId="0" applyFont="1" applyBorder="1"/>
    <xf numFmtId="0" fontId="19" fillId="0" borderId="1" xfId="0" applyFont="1" applyBorder="1"/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4" xfId="0" applyFont="1" applyBorder="1"/>
    <xf numFmtId="0" fontId="8" fillId="0" borderId="1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9" xfId="0" applyFont="1" applyBorder="1"/>
    <xf numFmtId="0" fontId="4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3" fontId="12" fillId="0" borderId="2" xfId="0" applyNumberFormat="1" applyFont="1" applyBorder="1" applyAlignment="1">
      <alignment horizontal="center"/>
    </xf>
    <xf numFmtId="0" fontId="8" fillId="0" borderId="9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2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0" borderId="0" xfId="0" applyFont="1" applyBorder="1"/>
    <xf numFmtId="0" fontId="19" fillId="0" borderId="9" xfId="0" applyFont="1" applyBorder="1"/>
    <xf numFmtId="3" fontId="12" fillId="0" borderId="12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4" fillId="0" borderId="9" xfId="0" applyFont="1" applyBorder="1"/>
    <xf numFmtId="0" fontId="20" fillId="0" borderId="3" xfId="0" applyFont="1" applyBorder="1"/>
    <xf numFmtId="3" fontId="8" fillId="0" borderId="10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opLeftCell="A16" zoomScaleNormal="100" workbookViewId="0">
      <selection activeCell="G102" sqref="G102"/>
    </sheetView>
  </sheetViews>
  <sheetFormatPr defaultRowHeight="20.25" x14ac:dyDescent="0.3"/>
  <cols>
    <col min="1" max="1" width="3.375" style="1" customWidth="1"/>
    <col min="2" max="2" width="25.875" style="1" customWidth="1"/>
    <col min="3" max="3" width="7.125" style="1" customWidth="1"/>
    <col min="4" max="4" width="6.5" style="1" customWidth="1"/>
    <col min="5" max="5" width="9.375" style="1" customWidth="1"/>
    <col min="6" max="6" width="11" style="1" customWidth="1"/>
    <col min="7" max="7" width="6.5" style="1" customWidth="1"/>
    <col min="8" max="9" width="6.625" style="1" customWidth="1"/>
    <col min="10" max="10" width="6.5" style="1" customWidth="1"/>
    <col min="11" max="12" width="6.625" style="1" customWidth="1"/>
    <col min="13" max="13" width="8.625" style="1" customWidth="1"/>
    <col min="14" max="14" width="8.125" style="1" customWidth="1"/>
    <col min="15" max="15" width="8" style="1" customWidth="1"/>
    <col min="16" max="17" width="9.875" style="1" customWidth="1"/>
    <col min="18" max="18" width="10.125" style="1" customWidth="1"/>
    <col min="19" max="19" width="6.25" style="1" customWidth="1"/>
    <col min="20" max="16384" width="9" style="1"/>
  </cols>
  <sheetData>
    <row r="1" spans="1:19" x14ac:dyDescent="0.3">
      <c r="A1" s="88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x14ac:dyDescent="0.3">
      <c r="A2" s="2" t="s">
        <v>1</v>
      </c>
      <c r="B2" s="2"/>
    </row>
    <row r="3" spans="1:19" x14ac:dyDescent="0.3">
      <c r="A3" s="2"/>
      <c r="B3" s="2" t="s">
        <v>0</v>
      </c>
    </row>
    <row r="4" spans="1:19" x14ac:dyDescent="0.3">
      <c r="A4" s="6" t="s">
        <v>2</v>
      </c>
      <c r="B4" s="6" t="s">
        <v>3</v>
      </c>
      <c r="C4" s="6" t="s">
        <v>4</v>
      </c>
      <c r="D4" s="6" t="s">
        <v>6</v>
      </c>
      <c r="E4" s="85" t="s">
        <v>8</v>
      </c>
      <c r="F4" s="87"/>
      <c r="G4" s="90" t="s">
        <v>11</v>
      </c>
      <c r="H4" s="91"/>
      <c r="I4" s="92"/>
      <c r="J4" s="85" t="s">
        <v>13</v>
      </c>
      <c r="K4" s="86"/>
      <c r="L4" s="87"/>
      <c r="M4" s="85" t="s">
        <v>15</v>
      </c>
      <c r="N4" s="86"/>
      <c r="O4" s="87"/>
      <c r="P4" s="85" t="s">
        <v>17</v>
      </c>
      <c r="Q4" s="86"/>
      <c r="R4" s="87"/>
      <c r="S4" s="12" t="s">
        <v>69</v>
      </c>
    </row>
    <row r="5" spans="1:19" x14ac:dyDescent="0.3">
      <c r="A5" s="7"/>
      <c r="B5" s="7"/>
      <c r="C5" s="7" t="s">
        <v>5</v>
      </c>
      <c r="D5" s="7" t="s">
        <v>7</v>
      </c>
      <c r="E5" s="3"/>
      <c r="F5" s="5"/>
      <c r="G5" s="93" t="s">
        <v>12</v>
      </c>
      <c r="H5" s="94"/>
      <c r="I5" s="95"/>
      <c r="J5" s="96" t="s">
        <v>14</v>
      </c>
      <c r="K5" s="97"/>
      <c r="L5" s="98"/>
      <c r="M5" s="96" t="s">
        <v>16</v>
      </c>
      <c r="N5" s="97"/>
      <c r="O5" s="98"/>
      <c r="P5" s="3"/>
      <c r="Q5" s="4"/>
      <c r="R5" s="5"/>
      <c r="S5" s="10" t="s">
        <v>70</v>
      </c>
    </row>
    <row r="6" spans="1:19" x14ac:dyDescent="0.3">
      <c r="A6" s="8"/>
      <c r="B6" s="8"/>
      <c r="C6" s="8"/>
      <c r="D6" s="8"/>
      <c r="E6" s="43" t="s">
        <v>9</v>
      </c>
      <c r="F6" s="44" t="s">
        <v>10</v>
      </c>
      <c r="G6" s="9">
        <v>2561</v>
      </c>
      <c r="H6" s="9">
        <v>2562</v>
      </c>
      <c r="I6" s="9">
        <v>2563</v>
      </c>
      <c r="J6" s="9">
        <v>2561</v>
      </c>
      <c r="K6" s="9">
        <v>2562</v>
      </c>
      <c r="L6" s="9">
        <v>2563</v>
      </c>
      <c r="M6" s="9">
        <v>2561</v>
      </c>
      <c r="N6" s="9">
        <v>2562</v>
      </c>
      <c r="O6" s="9">
        <v>2563</v>
      </c>
      <c r="P6" s="9">
        <v>2561</v>
      </c>
      <c r="Q6" s="9">
        <v>2562</v>
      </c>
      <c r="R6" s="9">
        <v>2563</v>
      </c>
      <c r="S6" s="11"/>
    </row>
    <row r="7" spans="1:19" x14ac:dyDescent="0.3">
      <c r="A7" s="13">
        <v>1</v>
      </c>
      <c r="B7" s="22" t="s">
        <v>18</v>
      </c>
      <c r="C7" s="14" t="s">
        <v>19</v>
      </c>
      <c r="D7" s="27">
        <v>1</v>
      </c>
      <c r="E7" s="14">
        <v>1</v>
      </c>
      <c r="F7" s="30">
        <v>589080</v>
      </c>
      <c r="G7" s="14">
        <v>1</v>
      </c>
      <c r="H7" s="27">
        <v>1</v>
      </c>
      <c r="I7" s="14">
        <v>1</v>
      </c>
      <c r="J7" s="27" t="s">
        <v>20</v>
      </c>
      <c r="K7" s="14" t="s">
        <v>20</v>
      </c>
      <c r="L7" s="27" t="s">
        <v>20</v>
      </c>
      <c r="M7" s="15">
        <f>1360*12</f>
        <v>16320</v>
      </c>
      <c r="N7" s="30">
        <f>1380*12</f>
        <v>16560</v>
      </c>
      <c r="O7" s="15">
        <f>1360*12</f>
        <v>16320</v>
      </c>
      <c r="P7" s="30">
        <f>F7+M7</f>
        <v>605400</v>
      </c>
      <c r="Q7" s="15">
        <f>N7+P7</f>
        <v>621960</v>
      </c>
      <c r="R7" s="30">
        <f>O7+Q7</f>
        <v>638280</v>
      </c>
      <c r="S7" s="27"/>
    </row>
    <row r="8" spans="1:19" x14ac:dyDescent="0.3">
      <c r="A8" s="16"/>
      <c r="B8" s="23" t="s">
        <v>22</v>
      </c>
      <c r="C8" s="17"/>
      <c r="D8" s="23"/>
      <c r="E8" s="17"/>
      <c r="F8" s="23"/>
      <c r="G8" s="17"/>
      <c r="H8" s="23"/>
      <c r="I8" s="17"/>
      <c r="J8" s="23"/>
      <c r="K8" s="17"/>
      <c r="L8" s="23"/>
      <c r="M8" s="17"/>
      <c r="N8" s="23"/>
      <c r="O8" s="17"/>
      <c r="P8" s="23"/>
      <c r="Q8" s="17"/>
      <c r="R8" s="23"/>
      <c r="S8" s="23"/>
    </row>
    <row r="9" spans="1:19" x14ac:dyDescent="0.3">
      <c r="A9" s="16">
        <v>2</v>
      </c>
      <c r="B9" s="23" t="s">
        <v>21</v>
      </c>
      <c r="C9" s="18" t="s">
        <v>23</v>
      </c>
      <c r="D9" s="28">
        <v>1</v>
      </c>
      <c r="E9" s="18">
        <v>1</v>
      </c>
      <c r="F9" s="31">
        <v>418080</v>
      </c>
      <c r="G9" s="18">
        <v>1</v>
      </c>
      <c r="H9" s="28">
        <v>1</v>
      </c>
      <c r="I9" s="18">
        <v>1</v>
      </c>
      <c r="J9" s="28" t="s">
        <v>20</v>
      </c>
      <c r="K9" s="18" t="s">
        <v>20</v>
      </c>
      <c r="L9" s="28" t="s">
        <v>20</v>
      </c>
      <c r="M9" s="19">
        <f>1110*12</f>
        <v>13320</v>
      </c>
      <c r="N9" s="31">
        <f>1110*12</f>
        <v>13320</v>
      </c>
      <c r="O9" s="19">
        <f>1120*12</f>
        <v>13440</v>
      </c>
      <c r="P9" s="31">
        <f>F9+M9</f>
        <v>431400</v>
      </c>
      <c r="Q9" s="19">
        <f>N9+P9</f>
        <v>444720</v>
      </c>
      <c r="R9" s="31">
        <f>O9+Q9</f>
        <v>458160</v>
      </c>
      <c r="S9" s="28"/>
    </row>
    <row r="10" spans="1:19" x14ac:dyDescent="0.3">
      <c r="A10" s="16"/>
      <c r="B10" s="23" t="s">
        <v>22</v>
      </c>
      <c r="C10" s="18"/>
      <c r="D10" s="28"/>
      <c r="E10" s="18"/>
      <c r="F10" s="28"/>
      <c r="G10" s="18"/>
      <c r="H10" s="28"/>
      <c r="I10" s="18"/>
      <c r="J10" s="28"/>
      <c r="K10" s="18"/>
      <c r="L10" s="28"/>
      <c r="M10" s="18"/>
      <c r="N10" s="28"/>
      <c r="O10" s="18"/>
      <c r="P10" s="28"/>
      <c r="Q10" s="18"/>
      <c r="R10" s="28"/>
      <c r="S10" s="28"/>
    </row>
    <row r="11" spans="1:19" x14ac:dyDescent="0.3">
      <c r="A11" s="16"/>
      <c r="B11" s="24" t="s">
        <v>24</v>
      </c>
      <c r="C11" s="18"/>
      <c r="D11" s="28"/>
      <c r="E11" s="18"/>
      <c r="F11" s="28"/>
      <c r="G11" s="18"/>
      <c r="H11" s="28"/>
      <c r="I11" s="18"/>
      <c r="J11" s="28"/>
      <c r="K11" s="18"/>
      <c r="L11" s="28"/>
      <c r="M11" s="18"/>
      <c r="N11" s="28"/>
      <c r="O11" s="18"/>
      <c r="P11" s="28"/>
      <c r="Q11" s="18"/>
      <c r="R11" s="28"/>
      <c r="S11" s="28"/>
    </row>
    <row r="12" spans="1:19" x14ac:dyDescent="0.3">
      <c r="A12" s="16">
        <v>3</v>
      </c>
      <c r="B12" s="23" t="s">
        <v>25</v>
      </c>
      <c r="C12" s="18" t="s">
        <v>23</v>
      </c>
      <c r="D12" s="28">
        <v>1</v>
      </c>
      <c r="E12" s="18">
        <v>1</v>
      </c>
      <c r="F12" s="31">
        <v>365760</v>
      </c>
      <c r="G12" s="18">
        <v>1</v>
      </c>
      <c r="H12" s="28">
        <v>1</v>
      </c>
      <c r="I12" s="18">
        <v>1</v>
      </c>
      <c r="J12" s="28" t="s">
        <v>20</v>
      </c>
      <c r="K12" s="18" t="s">
        <v>20</v>
      </c>
      <c r="L12" s="28" t="s">
        <v>20</v>
      </c>
      <c r="M12" s="19">
        <f>1050*12</f>
        <v>12600</v>
      </c>
      <c r="N12" s="31">
        <f>1080*12</f>
        <v>12960</v>
      </c>
      <c r="O12" s="19">
        <f>1110*12</f>
        <v>13320</v>
      </c>
      <c r="P12" s="31">
        <f>F12+M12</f>
        <v>378360</v>
      </c>
      <c r="Q12" s="19">
        <f>N12+P12</f>
        <v>391320</v>
      </c>
      <c r="R12" s="31">
        <f>O12+Q12</f>
        <v>404640</v>
      </c>
      <c r="S12" s="28"/>
    </row>
    <row r="13" spans="1:19" x14ac:dyDescent="0.3">
      <c r="A13" s="16"/>
      <c r="B13" s="23" t="s">
        <v>26</v>
      </c>
      <c r="C13" s="18"/>
      <c r="D13" s="28"/>
      <c r="E13" s="18"/>
      <c r="F13" s="28"/>
      <c r="G13" s="18"/>
      <c r="H13" s="28"/>
      <c r="I13" s="18"/>
      <c r="J13" s="28"/>
      <c r="K13" s="18"/>
      <c r="L13" s="28"/>
      <c r="M13" s="18"/>
      <c r="N13" s="28"/>
      <c r="O13" s="18"/>
      <c r="P13" s="28"/>
      <c r="Q13" s="18"/>
      <c r="R13" s="28"/>
      <c r="S13" s="28"/>
    </row>
    <row r="14" spans="1:19" x14ac:dyDescent="0.3">
      <c r="A14" s="16">
        <v>4</v>
      </c>
      <c r="B14" s="23" t="s">
        <v>31</v>
      </c>
      <c r="C14" s="18" t="s">
        <v>32</v>
      </c>
      <c r="D14" s="28">
        <v>1</v>
      </c>
      <c r="E14" s="18">
        <v>1</v>
      </c>
      <c r="F14" s="31">
        <v>218400</v>
      </c>
      <c r="G14" s="18">
        <v>1</v>
      </c>
      <c r="H14" s="28">
        <v>1</v>
      </c>
      <c r="I14" s="18">
        <v>1</v>
      </c>
      <c r="J14" s="28" t="s">
        <v>20</v>
      </c>
      <c r="K14" s="18" t="s">
        <v>20</v>
      </c>
      <c r="L14" s="28" t="s">
        <v>20</v>
      </c>
      <c r="M14" s="19">
        <f>640*12</f>
        <v>7680</v>
      </c>
      <c r="N14" s="31">
        <f>640*12</f>
        <v>7680</v>
      </c>
      <c r="O14" s="19">
        <f>640*12</f>
        <v>7680</v>
      </c>
      <c r="P14" s="31">
        <f>F14+M14</f>
        <v>226080</v>
      </c>
      <c r="Q14" s="19">
        <f>N14+P14</f>
        <v>233760</v>
      </c>
      <c r="R14" s="31">
        <f>O14+Q14</f>
        <v>241440</v>
      </c>
      <c r="S14" s="28"/>
    </row>
    <row r="15" spans="1:19" x14ac:dyDescent="0.3">
      <c r="A15" s="16">
        <v>5</v>
      </c>
      <c r="B15" s="23" t="s">
        <v>27</v>
      </c>
      <c r="C15" s="18" t="s">
        <v>32</v>
      </c>
      <c r="D15" s="28">
        <v>1</v>
      </c>
      <c r="E15" s="18">
        <v>1</v>
      </c>
      <c r="F15" s="31">
        <v>253680</v>
      </c>
      <c r="G15" s="18">
        <v>1</v>
      </c>
      <c r="H15" s="28">
        <v>1</v>
      </c>
      <c r="I15" s="18">
        <v>1</v>
      </c>
      <c r="J15" s="28" t="s">
        <v>20</v>
      </c>
      <c r="K15" s="18" t="s">
        <v>20</v>
      </c>
      <c r="L15" s="28" t="s">
        <v>20</v>
      </c>
      <c r="M15" s="19">
        <f>740*12</f>
        <v>8880</v>
      </c>
      <c r="N15" s="31">
        <f>720*12</f>
        <v>8640</v>
      </c>
      <c r="O15" s="19">
        <f>740*12</f>
        <v>8880</v>
      </c>
      <c r="P15" s="31">
        <f>F15+M15</f>
        <v>262560</v>
      </c>
      <c r="Q15" s="19">
        <f t="shared" ref="Q15:R16" si="0">N15+P15</f>
        <v>271200</v>
      </c>
      <c r="R15" s="31">
        <f t="shared" si="0"/>
        <v>280080</v>
      </c>
      <c r="S15" s="28"/>
    </row>
    <row r="16" spans="1:19" x14ac:dyDescent="0.3">
      <c r="A16" s="16">
        <v>6</v>
      </c>
      <c r="B16" s="23" t="s">
        <v>29</v>
      </c>
      <c r="C16" s="18" t="s">
        <v>30</v>
      </c>
      <c r="D16" s="28">
        <v>1</v>
      </c>
      <c r="E16" s="18">
        <v>1</v>
      </c>
      <c r="F16" s="31">
        <v>329760</v>
      </c>
      <c r="G16" s="18">
        <v>1</v>
      </c>
      <c r="H16" s="28">
        <v>1</v>
      </c>
      <c r="I16" s="18">
        <v>1</v>
      </c>
      <c r="J16" s="28" t="s">
        <v>20</v>
      </c>
      <c r="K16" s="18" t="s">
        <v>20</v>
      </c>
      <c r="L16" s="28" t="s">
        <v>20</v>
      </c>
      <c r="M16" s="19">
        <f>1080*12</f>
        <v>12960</v>
      </c>
      <c r="N16" s="31">
        <f>1120*12</f>
        <v>13440</v>
      </c>
      <c r="O16" s="19">
        <f>1110*12</f>
        <v>13320</v>
      </c>
      <c r="P16" s="31">
        <f>F16+M16</f>
        <v>342720</v>
      </c>
      <c r="Q16" s="19">
        <f t="shared" si="0"/>
        <v>356160</v>
      </c>
      <c r="R16" s="31">
        <f t="shared" si="0"/>
        <v>369480</v>
      </c>
      <c r="S16" s="28"/>
    </row>
    <row r="17" spans="1:19" x14ac:dyDescent="0.3">
      <c r="A17" s="16">
        <v>7</v>
      </c>
      <c r="B17" s="23" t="s">
        <v>33</v>
      </c>
      <c r="C17" s="18" t="s">
        <v>53</v>
      </c>
      <c r="D17" s="28">
        <v>1</v>
      </c>
      <c r="E17" s="18">
        <v>1</v>
      </c>
      <c r="F17" s="31">
        <v>188640</v>
      </c>
      <c r="G17" s="18">
        <v>1</v>
      </c>
      <c r="H17" s="28">
        <v>1</v>
      </c>
      <c r="I17" s="18">
        <v>1</v>
      </c>
      <c r="J17" s="28" t="s">
        <v>20</v>
      </c>
      <c r="K17" s="18" t="s">
        <v>20</v>
      </c>
      <c r="L17" s="28" t="s">
        <v>20</v>
      </c>
      <c r="M17" s="19">
        <f>620*12</f>
        <v>7440</v>
      </c>
      <c r="N17" s="31">
        <f>620*12</f>
        <v>7440</v>
      </c>
      <c r="O17" s="19">
        <f>610*12</f>
        <v>7320</v>
      </c>
      <c r="P17" s="31">
        <f>F17+M17</f>
        <v>196080</v>
      </c>
      <c r="Q17" s="19">
        <f>P17+N17</f>
        <v>203520</v>
      </c>
      <c r="R17" s="31">
        <f>O17+Q17</f>
        <v>210840</v>
      </c>
      <c r="S17" s="28"/>
    </row>
    <row r="18" spans="1:19" x14ac:dyDescent="0.3">
      <c r="A18" s="16">
        <v>8</v>
      </c>
      <c r="B18" s="23" t="s">
        <v>35</v>
      </c>
      <c r="C18" s="18" t="s">
        <v>34</v>
      </c>
      <c r="D18" s="28">
        <v>1</v>
      </c>
      <c r="E18" s="18" t="s">
        <v>20</v>
      </c>
      <c r="F18" s="31">
        <v>297900</v>
      </c>
      <c r="G18" s="18">
        <v>1</v>
      </c>
      <c r="H18" s="28">
        <v>1</v>
      </c>
      <c r="I18" s="18">
        <v>1</v>
      </c>
      <c r="J18" s="28" t="s">
        <v>20</v>
      </c>
      <c r="K18" s="18" t="s">
        <v>20</v>
      </c>
      <c r="L18" s="28" t="s">
        <v>20</v>
      </c>
      <c r="M18" s="19">
        <v>9720</v>
      </c>
      <c r="N18" s="31">
        <v>9720</v>
      </c>
      <c r="O18" s="19">
        <v>9720</v>
      </c>
      <c r="P18" s="31">
        <f>F18+M18</f>
        <v>307620</v>
      </c>
      <c r="Q18" s="19">
        <f>N18+P18</f>
        <v>317340</v>
      </c>
      <c r="R18" s="31">
        <f>O18+Q18</f>
        <v>327060</v>
      </c>
      <c r="S18" s="28"/>
    </row>
    <row r="19" spans="1:19" x14ac:dyDescent="0.3">
      <c r="A19" s="16"/>
      <c r="B19" s="25" t="s">
        <v>36</v>
      </c>
      <c r="C19" s="18"/>
      <c r="D19" s="28"/>
      <c r="E19" s="18"/>
      <c r="F19" s="28"/>
      <c r="G19" s="18"/>
      <c r="H19" s="28"/>
      <c r="I19" s="18"/>
      <c r="J19" s="28"/>
      <c r="K19" s="18"/>
      <c r="L19" s="28"/>
      <c r="M19" s="18"/>
      <c r="N19" s="28"/>
      <c r="O19" s="18"/>
      <c r="P19" s="28"/>
      <c r="Q19" s="18"/>
      <c r="R19" s="28"/>
      <c r="S19" s="28"/>
    </row>
    <row r="20" spans="1:19" x14ac:dyDescent="0.3">
      <c r="A20" s="37">
        <v>9</v>
      </c>
      <c r="B20" s="38" t="s">
        <v>37</v>
      </c>
      <c r="C20" s="39"/>
      <c r="D20" s="40">
        <v>1</v>
      </c>
      <c r="E20" s="39">
        <v>1</v>
      </c>
      <c r="F20" s="41" t="s">
        <v>20</v>
      </c>
      <c r="G20" s="39">
        <v>1</v>
      </c>
      <c r="H20" s="40">
        <v>1</v>
      </c>
      <c r="I20" s="39">
        <v>1</v>
      </c>
      <c r="J20" s="40" t="s">
        <v>20</v>
      </c>
      <c r="K20" s="39" t="s">
        <v>20</v>
      </c>
      <c r="L20" s="40" t="s">
        <v>20</v>
      </c>
      <c r="M20" s="52" t="s">
        <v>20</v>
      </c>
      <c r="N20" s="53" t="s">
        <v>20</v>
      </c>
      <c r="O20" s="52" t="s">
        <v>20</v>
      </c>
      <c r="P20" s="53" t="s">
        <v>20</v>
      </c>
      <c r="Q20" s="52" t="s">
        <v>20</v>
      </c>
      <c r="R20" s="53" t="s">
        <v>20</v>
      </c>
      <c r="S20" s="67" t="s">
        <v>71</v>
      </c>
    </row>
    <row r="21" spans="1:19" x14ac:dyDescent="0.3">
      <c r="A21" s="37"/>
      <c r="B21" s="38"/>
      <c r="C21" s="39"/>
      <c r="D21" s="40"/>
      <c r="E21" s="39"/>
      <c r="F21" s="41"/>
      <c r="G21" s="39"/>
      <c r="H21" s="40"/>
      <c r="I21" s="39"/>
      <c r="J21" s="40"/>
      <c r="K21" s="39"/>
      <c r="L21" s="40"/>
      <c r="M21" s="39"/>
      <c r="N21" s="40"/>
      <c r="O21" s="39"/>
      <c r="P21" s="40"/>
      <c r="Q21" s="39"/>
      <c r="R21" s="40"/>
      <c r="S21" s="42"/>
    </row>
    <row r="22" spans="1:19" x14ac:dyDescent="0.3">
      <c r="A22" s="16"/>
      <c r="B22" s="25" t="s">
        <v>38</v>
      </c>
      <c r="C22" s="18"/>
      <c r="D22" s="28"/>
      <c r="E22" s="18"/>
      <c r="F22" s="28"/>
      <c r="G22" s="18"/>
      <c r="H22" s="28"/>
      <c r="I22" s="18"/>
      <c r="J22" s="28"/>
      <c r="K22" s="18"/>
      <c r="L22" s="28"/>
      <c r="M22" s="18"/>
      <c r="N22" s="28"/>
      <c r="O22" s="18"/>
      <c r="P22" s="28"/>
      <c r="Q22" s="18"/>
      <c r="R22" s="28"/>
      <c r="S22" s="28"/>
    </row>
    <row r="23" spans="1:19" x14ac:dyDescent="0.3">
      <c r="A23" s="16"/>
      <c r="B23" s="25" t="s">
        <v>80</v>
      </c>
      <c r="C23" s="18"/>
      <c r="D23" s="28"/>
      <c r="E23" s="18"/>
      <c r="F23" s="28"/>
      <c r="G23" s="18"/>
      <c r="H23" s="28"/>
      <c r="I23" s="18"/>
      <c r="J23" s="28"/>
      <c r="K23" s="18"/>
      <c r="L23" s="28"/>
      <c r="M23" s="18"/>
      <c r="N23" s="28"/>
      <c r="O23" s="18"/>
      <c r="P23" s="28"/>
      <c r="Q23" s="18"/>
      <c r="R23" s="28"/>
      <c r="S23" s="28"/>
    </row>
    <row r="24" spans="1:19" x14ac:dyDescent="0.3">
      <c r="A24" s="16">
        <v>10</v>
      </c>
      <c r="B24" s="23" t="s">
        <v>74</v>
      </c>
      <c r="C24" s="18"/>
      <c r="D24" s="28">
        <v>1</v>
      </c>
      <c r="E24" s="18">
        <v>1</v>
      </c>
      <c r="F24" s="31">
        <v>206400</v>
      </c>
      <c r="G24" s="18">
        <v>1</v>
      </c>
      <c r="H24" s="28">
        <v>1</v>
      </c>
      <c r="I24" s="18">
        <v>1</v>
      </c>
      <c r="J24" s="28" t="s">
        <v>20</v>
      </c>
      <c r="K24" s="18" t="s">
        <v>20</v>
      </c>
      <c r="L24" s="28" t="s">
        <v>20</v>
      </c>
      <c r="M24" s="19">
        <v>8280</v>
      </c>
      <c r="N24" s="31">
        <v>8640</v>
      </c>
      <c r="O24" s="19">
        <v>9000</v>
      </c>
      <c r="P24" s="31">
        <f>F24+M24</f>
        <v>214680</v>
      </c>
      <c r="Q24" s="19">
        <f>N24+P24</f>
        <v>223320</v>
      </c>
      <c r="R24" s="31">
        <f>O24+Q24</f>
        <v>232320</v>
      </c>
      <c r="S24" s="28"/>
    </row>
    <row r="25" spans="1:19" x14ac:dyDescent="0.3">
      <c r="A25" s="16">
        <v>11</v>
      </c>
      <c r="B25" s="23" t="s">
        <v>75</v>
      </c>
      <c r="C25" s="18"/>
      <c r="D25" s="28">
        <v>1</v>
      </c>
      <c r="E25" s="18">
        <v>1</v>
      </c>
      <c r="F25" s="31">
        <v>159120</v>
      </c>
      <c r="G25" s="18">
        <v>1</v>
      </c>
      <c r="H25" s="28">
        <v>1</v>
      </c>
      <c r="I25" s="18">
        <v>1</v>
      </c>
      <c r="J25" s="28" t="s">
        <v>20</v>
      </c>
      <c r="K25" s="18" t="s">
        <v>20</v>
      </c>
      <c r="L25" s="28" t="s">
        <v>20</v>
      </c>
      <c r="M25" s="19">
        <v>6480</v>
      </c>
      <c r="N25" s="31">
        <v>6720</v>
      </c>
      <c r="O25" s="19">
        <v>6960</v>
      </c>
      <c r="P25" s="31">
        <f>F25+M25</f>
        <v>165600</v>
      </c>
      <c r="Q25" s="19">
        <f>N25+P25</f>
        <v>172320</v>
      </c>
      <c r="R25" s="31">
        <f>O25+Q25</f>
        <v>179280</v>
      </c>
      <c r="S25" s="28"/>
    </row>
    <row r="26" spans="1:19" x14ac:dyDescent="0.3">
      <c r="A26" s="16"/>
      <c r="B26" s="25" t="s">
        <v>81</v>
      </c>
      <c r="C26" s="18"/>
      <c r="D26" s="28"/>
      <c r="E26" s="18"/>
      <c r="F26" s="31"/>
      <c r="G26" s="18"/>
      <c r="H26" s="28"/>
      <c r="I26" s="18"/>
      <c r="J26" s="28"/>
      <c r="K26" s="18"/>
      <c r="L26" s="28"/>
      <c r="M26" s="19"/>
      <c r="N26" s="31"/>
      <c r="O26" s="19"/>
      <c r="P26" s="31"/>
      <c r="Q26" s="19"/>
      <c r="R26" s="31"/>
      <c r="S26" s="28"/>
    </row>
    <row r="27" spans="1:19" x14ac:dyDescent="0.3">
      <c r="A27" s="16">
        <v>12</v>
      </c>
      <c r="B27" s="23" t="s">
        <v>76</v>
      </c>
      <c r="C27" s="18"/>
      <c r="D27" s="28">
        <v>1</v>
      </c>
      <c r="E27" s="18">
        <v>1</v>
      </c>
      <c r="F27" s="31">
        <v>153240</v>
      </c>
      <c r="G27" s="18">
        <v>1</v>
      </c>
      <c r="H27" s="28">
        <v>1</v>
      </c>
      <c r="I27" s="18">
        <v>1</v>
      </c>
      <c r="J27" s="28" t="s">
        <v>20</v>
      </c>
      <c r="K27" s="18" t="s">
        <v>20</v>
      </c>
      <c r="L27" s="28" t="s">
        <v>20</v>
      </c>
      <c r="M27" s="19">
        <v>6240</v>
      </c>
      <c r="N27" s="31">
        <v>6480</v>
      </c>
      <c r="O27" s="19">
        <v>6720</v>
      </c>
      <c r="P27" s="31">
        <f>F27+M27</f>
        <v>159480</v>
      </c>
      <c r="Q27" s="19">
        <f>N27+P27</f>
        <v>165960</v>
      </c>
      <c r="R27" s="31">
        <f>O27+Q27</f>
        <v>172680</v>
      </c>
      <c r="S27" s="28"/>
    </row>
    <row r="28" spans="1:19" x14ac:dyDescent="0.3">
      <c r="A28" s="16"/>
      <c r="B28" s="23" t="s">
        <v>41</v>
      </c>
      <c r="C28" s="18"/>
      <c r="D28" s="28"/>
      <c r="E28" s="18"/>
      <c r="F28" s="28"/>
      <c r="G28" s="18"/>
      <c r="H28" s="28"/>
      <c r="I28" s="18"/>
      <c r="J28" s="28"/>
      <c r="K28" s="18"/>
      <c r="L28" s="28"/>
      <c r="M28" s="18"/>
      <c r="N28" s="28"/>
      <c r="O28" s="18"/>
      <c r="P28" s="28"/>
      <c r="Q28" s="18"/>
      <c r="R28" s="28"/>
      <c r="S28" s="28"/>
    </row>
    <row r="29" spans="1:19" x14ac:dyDescent="0.3">
      <c r="A29" s="16">
        <v>13</v>
      </c>
      <c r="B29" s="23" t="s">
        <v>76</v>
      </c>
      <c r="C29" s="18"/>
      <c r="D29" s="28">
        <v>1</v>
      </c>
      <c r="E29" s="18">
        <v>1</v>
      </c>
      <c r="F29" s="31">
        <v>135240</v>
      </c>
      <c r="G29" s="18">
        <v>1</v>
      </c>
      <c r="H29" s="28">
        <v>1</v>
      </c>
      <c r="I29" s="18">
        <v>1</v>
      </c>
      <c r="J29" s="28" t="s">
        <v>20</v>
      </c>
      <c r="K29" s="18" t="s">
        <v>20</v>
      </c>
      <c r="L29" s="28" t="s">
        <v>20</v>
      </c>
      <c r="M29" s="19">
        <v>5520</v>
      </c>
      <c r="N29" s="31">
        <v>5640</v>
      </c>
      <c r="O29" s="19">
        <v>5880</v>
      </c>
      <c r="P29" s="31">
        <f>F29+M29</f>
        <v>140760</v>
      </c>
      <c r="Q29" s="19">
        <f>N29+P29</f>
        <v>146400</v>
      </c>
      <c r="R29" s="31">
        <f>O29+Q29</f>
        <v>152280</v>
      </c>
      <c r="S29" s="28"/>
    </row>
    <row r="30" spans="1:19" x14ac:dyDescent="0.3">
      <c r="A30" s="16"/>
      <c r="B30" s="23" t="s">
        <v>40</v>
      </c>
      <c r="C30" s="18"/>
      <c r="D30" s="28"/>
      <c r="E30" s="18"/>
      <c r="F30" s="28"/>
      <c r="G30" s="18"/>
      <c r="H30" s="28"/>
      <c r="I30" s="18"/>
      <c r="J30" s="28"/>
      <c r="K30" s="18"/>
      <c r="L30" s="28"/>
      <c r="M30" s="18"/>
      <c r="N30" s="28"/>
      <c r="O30" s="18"/>
      <c r="P30" s="28"/>
      <c r="Q30" s="18"/>
      <c r="R30" s="28"/>
      <c r="S30" s="28"/>
    </row>
    <row r="31" spans="1:19" x14ac:dyDescent="0.3">
      <c r="A31" s="16"/>
      <c r="B31" s="25" t="s">
        <v>42</v>
      </c>
      <c r="C31" s="18"/>
      <c r="D31" s="28"/>
      <c r="E31" s="18"/>
      <c r="F31" s="28"/>
      <c r="G31" s="18"/>
      <c r="H31" s="28"/>
      <c r="I31" s="18"/>
      <c r="J31" s="28"/>
      <c r="K31" s="18"/>
      <c r="L31" s="28"/>
      <c r="M31" s="18"/>
      <c r="N31" s="28"/>
      <c r="O31" s="18"/>
      <c r="P31" s="28"/>
      <c r="Q31" s="18"/>
      <c r="R31" s="28"/>
      <c r="S31" s="28"/>
    </row>
    <row r="32" spans="1:19" x14ac:dyDescent="0.3">
      <c r="A32" s="20">
        <v>14</v>
      </c>
      <c r="B32" s="26" t="s">
        <v>43</v>
      </c>
      <c r="C32" s="21"/>
      <c r="D32" s="29">
        <v>2</v>
      </c>
      <c r="E32" s="21">
        <v>2</v>
      </c>
      <c r="F32" s="35">
        <v>216000</v>
      </c>
      <c r="G32" s="21">
        <v>2</v>
      </c>
      <c r="H32" s="29">
        <v>2</v>
      </c>
      <c r="I32" s="21">
        <v>2</v>
      </c>
      <c r="J32" s="29" t="s">
        <v>20</v>
      </c>
      <c r="K32" s="21" t="s">
        <v>20</v>
      </c>
      <c r="L32" s="29" t="s">
        <v>20</v>
      </c>
      <c r="M32" s="21" t="s">
        <v>20</v>
      </c>
      <c r="N32" s="29" t="s">
        <v>20</v>
      </c>
      <c r="O32" s="21" t="s">
        <v>20</v>
      </c>
      <c r="P32" s="35">
        <v>216000</v>
      </c>
      <c r="Q32" s="36">
        <v>216000</v>
      </c>
      <c r="R32" s="35">
        <v>216000</v>
      </c>
      <c r="S32" s="29"/>
    </row>
    <row r="33" spans="1:19" x14ac:dyDescent="0.3">
      <c r="A33" s="18"/>
      <c r="B33" s="17"/>
      <c r="C33" s="18"/>
      <c r="D33" s="18"/>
      <c r="E33" s="18"/>
      <c r="F33" s="19"/>
      <c r="G33" s="18"/>
      <c r="H33" s="18"/>
      <c r="I33" s="18"/>
      <c r="J33" s="18"/>
      <c r="K33" s="18"/>
      <c r="L33" s="18"/>
      <c r="M33" s="55"/>
      <c r="N33" s="55"/>
      <c r="O33" s="55"/>
      <c r="P33" s="55"/>
      <c r="Q33" s="55"/>
      <c r="R33" s="55"/>
      <c r="S33" s="18"/>
    </row>
    <row r="34" spans="1:19" x14ac:dyDescent="0.3">
      <c r="A34" s="89" t="s">
        <v>98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</row>
    <row r="35" spans="1:19" x14ac:dyDescent="0.3">
      <c r="A35" s="6" t="s">
        <v>2</v>
      </c>
      <c r="B35" s="6" t="s">
        <v>3</v>
      </c>
      <c r="C35" s="6" t="s">
        <v>4</v>
      </c>
      <c r="D35" s="6" t="s">
        <v>6</v>
      </c>
      <c r="E35" s="85" t="s">
        <v>8</v>
      </c>
      <c r="F35" s="87"/>
      <c r="G35" s="102" t="s">
        <v>11</v>
      </c>
      <c r="H35" s="103"/>
      <c r="I35" s="104"/>
      <c r="J35" s="85" t="s">
        <v>13</v>
      </c>
      <c r="K35" s="86"/>
      <c r="L35" s="87"/>
      <c r="M35" s="85" t="s">
        <v>15</v>
      </c>
      <c r="N35" s="86"/>
      <c r="O35" s="87"/>
      <c r="P35" s="85" t="s">
        <v>17</v>
      </c>
      <c r="Q35" s="86"/>
      <c r="R35" s="87"/>
      <c r="S35" s="49" t="s">
        <v>69</v>
      </c>
    </row>
    <row r="36" spans="1:19" x14ac:dyDescent="0.3">
      <c r="A36" s="7"/>
      <c r="B36" s="7"/>
      <c r="C36" s="7" t="s">
        <v>5</v>
      </c>
      <c r="D36" s="7" t="s">
        <v>7</v>
      </c>
      <c r="E36" s="3"/>
      <c r="F36" s="5"/>
      <c r="G36" s="105" t="s">
        <v>12</v>
      </c>
      <c r="H36" s="106"/>
      <c r="I36" s="107"/>
      <c r="J36" s="96" t="s">
        <v>14</v>
      </c>
      <c r="K36" s="97"/>
      <c r="L36" s="98"/>
      <c r="M36" s="96" t="s">
        <v>16</v>
      </c>
      <c r="N36" s="97"/>
      <c r="O36" s="98"/>
      <c r="P36" s="3"/>
      <c r="Q36" s="4"/>
      <c r="R36" s="5"/>
      <c r="S36" s="10" t="s">
        <v>70</v>
      </c>
    </row>
    <row r="37" spans="1:19" x14ac:dyDescent="0.3">
      <c r="A37" s="8"/>
      <c r="B37" s="8"/>
      <c r="C37" s="8"/>
      <c r="D37" s="8"/>
      <c r="E37" s="43" t="s">
        <v>9</v>
      </c>
      <c r="F37" s="50" t="s">
        <v>10</v>
      </c>
      <c r="G37" s="9">
        <v>2561</v>
      </c>
      <c r="H37" s="9">
        <v>2562</v>
      </c>
      <c r="I37" s="9">
        <v>2563</v>
      </c>
      <c r="J37" s="9">
        <v>2561</v>
      </c>
      <c r="K37" s="9">
        <v>2562</v>
      </c>
      <c r="L37" s="9">
        <v>2563</v>
      </c>
      <c r="M37" s="9">
        <v>2561</v>
      </c>
      <c r="N37" s="9">
        <v>2562</v>
      </c>
      <c r="O37" s="9">
        <v>2563</v>
      </c>
      <c r="P37" s="9">
        <v>2561</v>
      </c>
      <c r="Q37" s="9">
        <v>2562</v>
      </c>
      <c r="R37" s="9">
        <v>2563</v>
      </c>
      <c r="S37" s="51"/>
    </row>
    <row r="38" spans="1:19" x14ac:dyDescent="0.3">
      <c r="A38" s="13">
        <v>15</v>
      </c>
      <c r="B38" s="22" t="s">
        <v>44</v>
      </c>
      <c r="C38" s="14"/>
      <c r="D38" s="27">
        <v>3</v>
      </c>
      <c r="E38" s="14">
        <v>3</v>
      </c>
      <c r="F38" s="30">
        <v>324000</v>
      </c>
      <c r="G38" s="14">
        <v>3</v>
      </c>
      <c r="H38" s="27">
        <v>3</v>
      </c>
      <c r="I38" s="14">
        <v>3</v>
      </c>
      <c r="J38" s="27" t="s">
        <v>20</v>
      </c>
      <c r="K38" s="14" t="s">
        <v>20</v>
      </c>
      <c r="L38" s="27" t="s">
        <v>20</v>
      </c>
      <c r="M38" s="14" t="s">
        <v>20</v>
      </c>
      <c r="N38" s="27" t="s">
        <v>20</v>
      </c>
      <c r="O38" s="14" t="s">
        <v>20</v>
      </c>
      <c r="P38" s="30">
        <v>324000</v>
      </c>
      <c r="Q38" s="15">
        <v>324000</v>
      </c>
      <c r="R38" s="30">
        <v>324000</v>
      </c>
      <c r="S38" s="47"/>
    </row>
    <row r="39" spans="1:19" x14ac:dyDescent="0.3">
      <c r="A39" s="16">
        <v>16</v>
      </c>
      <c r="B39" s="23" t="s">
        <v>45</v>
      </c>
      <c r="C39" s="18"/>
      <c r="D39" s="28">
        <v>1</v>
      </c>
      <c r="E39" s="18">
        <v>1</v>
      </c>
      <c r="F39" s="31">
        <v>108000</v>
      </c>
      <c r="G39" s="18">
        <v>1</v>
      </c>
      <c r="H39" s="28">
        <v>1</v>
      </c>
      <c r="I39" s="18">
        <v>1</v>
      </c>
      <c r="J39" s="28" t="s">
        <v>20</v>
      </c>
      <c r="K39" s="18" t="s">
        <v>20</v>
      </c>
      <c r="L39" s="28" t="s">
        <v>20</v>
      </c>
      <c r="M39" s="19" t="s">
        <v>20</v>
      </c>
      <c r="N39" s="28" t="s">
        <v>20</v>
      </c>
      <c r="O39" s="18" t="s">
        <v>20</v>
      </c>
      <c r="P39" s="31">
        <v>108000</v>
      </c>
      <c r="Q39" s="19">
        <v>108000</v>
      </c>
      <c r="R39" s="31">
        <v>108000</v>
      </c>
      <c r="S39" s="46"/>
    </row>
    <row r="40" spans="1:19" x14ac:dyDescent="0.3">
      <c r="A40" s="16">
        <v>17</v>
      </c>
      <c r="B40" s="23" t="s">
        <v>39</v>
      </c>
      <c r="C40" s="18"/>
      <c r="D40" s="28">
        <v>3</v>
      </c>
      <c r="E40" s="18">
        <v>3</v>
      </c>
      <c r="F40" s="31">
        <v>324000</v>
      </c>
      <c r="G40" s="18">
        <v>3</v>
      </c>
      <c r="H40" s="28">
        <v>3</v>
      </c>
      <c r="I40" s="18">
        <v>3</v>
      </c>
      <c r="J40" s="28" t="s">
        <v>20</v>
      </c>
      <c r="K40" s="18" t="s">
        <v>20</v>
      </c>
      <c r="L40" s="28" t="s">
        <v>20</v>
      </c>
      <c r="M40" s="18" t="s">
        <v>20</v>
      </c>
      <c r="N40" s="28" t="s">
        <v>20</v>
      </c>
      <c r="O40" s="18" t="s">
        <v>20</v>
      </c>
      <c r="P40" s="31">
        <v>324000</v>
      </c>
      <c r="Q40" s="19">
        <v>324000</v>
      </c>
      <c r="R40" s="31">
        <v>324000</v>
      </c>
      <c r="S40" s="46"/>
    </row>
    <row r="41" spans="1:19" x14ac:dyDescent="0.3">
      <c r="A41" s="16"/>
      <c r="B41" s="24" t="s">
        <v>46</v>
      </c>
      <c r="C41" s="18"/>
      <c r="D41" s="28"/>
      <c r="E41" s="18"/>
      <c r="F41" s="28"/>
      <c r="G41" s="18"/>
      <c r="H41" s="28"/>
      <c r="I41" s="18"/>
      <c r="J41" s="28"/>
      <c r="K41" s="18"/>
      <c r="L41" s="28"/>
      <c r="M41" s="18"/>
      <c r="N41" s="28"/>
      <c r="O41" s="18"/>
      <c r="P41" s="28"/>
      <c r="Q41" s="18"/>
      <c r="R41" s="28"/>
      <c r="S41" s="46"/>
    </row>
    <row r="42" spans="1:19" x14ac:dyDescent="0.3">
      <c r="A42" s="16">
        <v>18</v>
      </c>
      <c r="B42" s="23" t="s">
        <v>47</v>
      </c>
      <c r="C42" s="18" t="s">
        <v>23</v>
      </c>
      <c r="D42" s="28">
        <v>1</v>
      </c>
      <c r="E42" s="18" t="s">
        <v>20</v>
      </c>
      <c r="F42" s="31">
        <v>435600</v>
      </c>
      <c r="G42" s="18">
        <v>1</v>
      </c>
      <c r="H42" s="28">
        <v>1</v>
      </c>
      <c r="I42" s="18">
        <v>1</v>
      </c>
      <c r="J42" s="28" t="s">
        <v>20</v>
      </c>
      <c r="K42" s="18" t="s">
        <v>20</v>
      </c>
      <c r="L42" s="28" t="s">
        <v>20</v>
      </c>
      <c r="M42" s="19">
        <v>13620</v>
      </c>
      <c r="N42" s="31">
        <v>13620</v>
      </c>
      <c r="O42" s="19">
        <v>13620</v>
      </c>
      <c r="P42" s="31">
        <f>F42+M42</f>
        <v>449220</v>
      </c>
      <c r="Q42" s="19">
        <f>N42+P42</f>
        <v>462840</v>
      </c>
      <c r="R42" s="31">
        <f>O42+Q42</f>
        <v>476460</v>
      </c>
      <c r="S42" s="46"/>
    </row>
    <row r="43" spans="1:19" x14ac:dyDescent="0.3">
      <c r="A43" s="16"/>
      <c r="B43" s="23" t="s">
        <v>48</v>
      </c>
      <c r="C43" s="18"/>
      <c r="D43" s="28"/>
      <c r="E43" s="18"/>
      <c r="F43" s="28"/>
      <c r="G43" s="18"/>
      <c r="H43" s="28"/>
      <c r="I43" s="18"/>
      <c r="J43" s="28"/>
      <c r="K43" s="18"/>
      <c r="L43" s="28"/>
      <c r="M43" s="18"/>
      <c r="N43" s="28"/>
      <c r="O43" s="18"/>
      <c r="P43" s="28"/>
      <c r="Q43" s="18"/>
      <c r="R43" s="28"/>
      <c r="S43" s="46"/>
    </row>
    <row r="44" spans="1:19" x14ac:dyDescent="0.3">
      <c r="A44" s="16">
        <v>19</v>
      </c>
      <c r="B44" s="23" t="s">
        <v>49</v>
      </c>
      <c r="C44" s="18" t="s">
        <v>32</v>
      </c>
      <c r="D44" s="28">
        <v>1</v>
      </c>
      <c r="E44" s="18">
        <v>1</v>
      </c>
      <c r="F44" s="31">
        <v>253680</v>
      </c>
      <c r="G44" s="18">
        <v>1</v>
      </c>
      <c r="H44" s="28">
        <v>1</v>
      </c>
      <c r="I44" s="18">
        <v>1</v>
      </c>
      <c r="J44" s="28" t="s">
        <v>20</v>
      </c>
      <c r="K44" s="18" t="s">
        <v>20</v>
      </c>
      <c r="L44" s="28" t="s">
        <v>20</v>
      </c>
      <c r="M44" s="19">
        <f>740*12</f>
        <v>8880</v>
      </c>
      <c r="N44" s="31">
        <f>720*12</f>
        <v>8640</v>
      </c>
      <c r="O44" s="19">
        <f>740*12</f>
        <v>8880</v>
      </c>
      <c r="P44" s="31">
        <f>F44+M44</f>
        <v>262560</v>
      </c>
      <c r="Q44" s="19">
        <f>N44+P44</f>
        <v>271200</v>
      </c>
      <c r="R44" s="31">
        <f>O44+Q44</f>
        <v>280080</v>
      </c>
      <c r="S44" s="46"/>
    </row>
    <row r="45" spans="1:19" x14ac:dyDescent="0.3">
      <c r="A45" s="16">
        <v>20</v>
      </c>
      <c r="B45" s="23" t="s">
        <v>50</v>
      </c>
      <c r="C45" s="18" t="s">
        <v>51</v>
      </c>
      <c r="D45" s="28">
        <v>1</v>
      </c>
      <c r="E45" s="18">
        <v>1</v>
      </c>
      <c r="F45" s="31">
        <v>254280</v>
      </c>
      <c r="G45" s="18">
        <v>1</v>
      </c>
      <c r="H45" s="28">
        <v>1</v>
      </c>
      <c r="I45" s="18">
        <v>1</v>
      </c>
      <c r="J45" s="28" t="s">
        <v>20</v>
      </c>
      <c r="K45" s="18" t="s">
        <v>20</v>
      </c>
      <c r="L45" s="28" t="s">
        <v>20</v>
      </c>
      <c r="M45" s="19">
        <f>850*12</f>
        <v>10200</v>
      </c>
      <c r="N45" s="31">
        <f>880*12</f>
        <v>10560</v>
      </c>
      <c r="O45" s="19">
        <f>900*12</f>
        <v>10800</v>
      </c>
      <c r="P45" s="31">
        <f>F45+M45</f>
        <v>264480</v>
      </c>
      <c r="Q45" s="19">
        <f>N45+P45</f>
        <v>275040</v>
      </c>
      <c r="R45" s="31">
        <f>Q45+O45</f>
        <v>285840</v>
      </c>
      <c r="S45" s="46"/>
    </row>
    <row r="46" spans="1:19" x14ac:dyDescent="0.3">
      <c r="A46" s="16">
        <v>21</v>
      </c>
      <c r="B46" s="23" t="s">
        <v>52</v>
      </c>
      <c r="C46" s="18" t="s">
        <v>53</v>
      </c>
      <c r="D46" s="28">
        <v>1</v>
      </c>
      <c r="E46" s="18">
        <v>1</v>
      </c>
      <c r="F46" s="31">
        <v>185280</v>
      </c>
      <c r="G46" s="18">
        <v>1</v>
      </c>
      <c r="H46" s="28">
        <v>1</v>
      </c>
      <c r="I46" s="18">
        <v>1</v>
      </c>
      <c r="J46" s="28" t="s">
        <v>20</v>
      </c>
      <c r="K46" s="18" t="s">
        <v>20</v>
      </c>
      <c r="L46" s="28" t="s">
        <v>20</v>
      </c>
      <c r="M46" s="19">
        <f>590*12</f>
        <v>7080</v>
      </c>
      <c r="N46" s="31">
        <f>620*12</f>
        <v>7440</v>
      </c>
      <c r="O46" s="19">
        <f>620*12</f>
        <v>7440</v>
      </c>
      <c r="P46" s="31">
        <f>F46+M46</f>
        <v>192360</v>
      </c>
      <c r="Q46" s="19">
        <f>N46+P46</f>
        <v>199800</v>
      </c>
      <c r="R46" s="31">
        <f>O46+Q46</f>
        <v>207240</v>
      </c>
      <c r="S46" s="46"/>
    </row>
    <row r="47" spans="1:19" x14ac:dyDescent="0.3">
      <c r="A47" s="16"/>
      <c r="B47" s="25" t="s">
        <v>36</v>
      </c>
      <c r="C47" s="18"/>
      <c r="D47" s="28"/>
      <c r="E47" s="18"/>
      <c r="F47" s="28"/>
      <c r="G47" s="18"/>
      <c r="H47" s="28"/>
      <c r="I47" s="18"/>
      <c r="J47" s="28"/>
      <c r="K47" s="18"/>
      <c r="L47" s="28"/>
      <c r="M47" s="18"/>
      <c r="N47" s="28"/>
      <c r="O47" s="18"/>
      <c r="P47" s="28"/>
      <c r="Q47" s="18"/>
      <c r="R47" s="28"/>
      <c r="S47" s="46"/>
    </row>
    <row r="48" spans="1:19" x14ac:dyDescent="0.3">
      <c r="A48" s="16">
        <v>22</v>
      </c>
      <c r="B48" s="23" t="s">
        <v>54</v>
      </c>
      <c r="C48" s="18"/>
      <c r="D48" s="28">
        <v>1</v>
      </c>
      <c r="E48" s="18">
        <v>1</v>
      </c>
      <c r="F48" s="31">
        <v>218280</v>
      </c>
      <c r="G48" s="18">
        <v>1</v>
      </c>
      <c r="H48" s="28">
        <v>1</v>
      </c>
      <c r="I48" s="18">
        <v>1</v>
      </c>
      <c r="J48" s="28" t="s">
        <v>20</v>
      </c>
      <c r="K48" s="18" t="s">
        <v>20</v>
      </c>
      <c r="L48" s="28" t="s">
        <v>20</v>
      </c>
      <c r="M48" s="19">
        <f>600*12</f>
        <v>7200</v>
      </c>
      <c r="N48" s="31">
        <f>620*12</f>
        <v>7440</v>
      </c>
      <c r="O48" s="19">
        <f>630*12</f>
        <v>7560</v>
      </c>
      <c r="P48" s="31">
        <f>F48+M48</f>
        <v>225480</v>
      </c>
      <c r="Q48" s="19">
        <f>P48+N48</f>
        <v>232920</v>
      </c>
      <c r="R48" s="31">
        <f>Q48+O48</f>
        <v>240480</v>
      </c>
      <c r="S48" s="46"/>
    </row>
    <row r="49" spans="1:19" x14ac:dyDescent="0.3">
      <c r="A49" s="16"/>
      <c r="B49" s="25" t="s">
        <v>38</v>
      </c>
      <c r="C49" s="18"/>
      <c r="D49" s="28"/>
      <c r="E49" s="18"/>
      <c r="F49" s="28"/>
      <c r="G49" s="18"/>
      <c r="H49" s="28"/>
      <c r="I49" s="18"/>
      <c r="J49" s="28"/>
      <c r="K49" s="18"/>
      <c r="L49" s="28"/>
      <c r="M49" s="18"/>
      <c r="N49" s="28"/>
      <c r="O49" s="18"/>
      <c r="P49" s="28"/>
      <c r="Q49" s="18"/>
      <c r="R49" s="28"/>
      <c r="S49" s="46"/>
    </row>
    <row r="50" spans="1:19" x14ac:dyDescent="0.3">
      <c r="A50" s="16"/>
      <c r="B50" s="25" t="s">
        <v>80</v>
      </c>
      <c r="C50" s="18"/>
      <c r="D50" s="28"/>
      <c r="E50" s="18"/>
      <c r="F50" s="28"/>
      <c r="G50" s="18"/>
      <c r="H50" s="28"/>
      <c r="I50" s="18"/>
      <c r="J50" s="28"/>
      <c r="K50" s="18"/>
      <c r="L50" s="28"/>
      <c r="M50" s="18"/>
      <c r="N50" s="28"/>
      <c r="O50" s="18"/>
      <c r="P50" s="28"/>
      <c r="Q50" s="18"/>
      <c r="R50" s="28"/>
      <c r="S50" s="46"/>
    </row>
    <row r="51" spans="1:19" x14ac:dyDescent="0.3">
      <c r="A51" s="16">
        <v>23</v>
      </c>
      <c r="B51" s="23" t="s">
        <v>77</v>
      </c>
      <c r="C51" s="18"/>
      <c r="D51" s="28">
        <v>1</v>
      </c>
      <c r="E51" s="18">
        <v>1</v>
      </c>
      <c r="F51" s="31">
        <v>138000</v>
      </c>
      <c r="G51" s="18">
        <v>1</v>
      </c>
      <c r="H51" s="28">
        <v>1</v>
      </c>
      <c r="I51" s="18">
        <v>1</v>
      </c>
      <c r="J51" s="28" t="s">
        <v>20</v>
      </c>
      <c r="K51" s="18" t="s">
        <v>20</v>
      </c>
      <c r="L51" s="28" t="s">
        <v>20</v>
      </c>
      <c r="M51" s="19">
        <v>5520</v>
      </c>
      <c r="N51" s="31">
        <v>5760</v>
      </c>
      <c r="O51" s="19">
        <v>6000</v>
      </c>
      <c r="P51" s="31">
        <f>F51+M51</f>
        <v>143520</v>
      </c>
      <c r="Q51" s="19">
        <f>P51+N51</f>
        <v>149280</v>
      </c>
      <c r="R51" s="31">
        <f>Q51+O51</f>
        <v>155280</v>
      </c>
      <c r="S51" s="46"/>
    </row>
    <row r="52" spans="1:19" x14ac:dyDescent="0.3">
      <c r="A52" s="16"/>
      <c r="B52" s="24" t="s">
        <v>55</v>
      </c>
      <c r="C52" s="18"/>
      <c r="D52" s="28"/>
      <c r="E52" s="18"/>
      <c r="F52" s="28"/>
      <c r="G52" s="18"/>
      <c r="H52" s="28"/>
      <c r="I52" s="18"/>
      <c r="J52" s="28"/>
      <c r="K52" s="18"/>
      <c r="L52" s="28"/>
      <c r="M52" s="18"/>
      <c r="N52" s="28"/>
      <c r="O52" s="18"/>
      <c r="P52" s="28"/>
      <c r="Q52" s="18"/>
      <c r="R52" s="28"/>
      <c r="S52" s="46"/>
    </row>
    <row r="53" spans="1:19" x14ac:dyDescent="0.3">
      <c r="A53" s="16">
        <v>24</v>
      </c>
      <c r="B53" s="23" t="s">
        <v>56</v>
      </c>
      <c r="C53" s="18" t="s">
        <v>23</v>
      </c>
      <c r="D53" s="28">
        <v>1</v>
      </c>
      <c r="E53" s="18" t="s">
        <v>20</v>
      </c>
      <c r="F53" s="31">
        <v>435600</v>
      </c>
      <c r="G53" s="18">
        <v>1</v>
      </c>
      <c r="H53" s="28">
        <v>1</v>
      </c>
      <c r="I53" s="18">
        <v>1</v>
      </c>
      <c r="J53" s="28" t="s">
        <v>20</v>
      </c>
      <c r="K53" s="18" t="s">
        <v>20</v>
      </c>
      <c r="L53" s="28" t="s">
        <v>20</v>
      </c>
      <c r="M53" s="19">
        <v>13620</v>
      </c>
      <c r="N53" s="31">
        <v>13620</v>
      </c>
      <c r="O53" s="19">
        <v>13620</v>
      </c>
      <c r="P53" s="31">
        <f>F53+M53</f>
        <v>449220</v>
      </c>
      <c r="Q53" s="19">
        <f>N53+P53</f>
        <v>462840</v>
      </c>
      <c r="R53" s="31">
        <f>Q53+O53</f>
        <v>476460</v>
      </c>
      <c r="S53" s="46"/>
    </row>
    <row r="54" spans="1:19" x14ac:dyDescent="0.3">
      <c r="A54" s="16"/>
      <c r="B54" s="23" t="s">
        <v>57</v>
      </c>
      <c r="C54" s="18"/>
      <c r="D54" s="28"/>
      <c r="E54" s="18"/>
      <c r="F54" s="28"/>
      <c r="G54" s="18"/>
      <c r="H54" s="28"/>
      <c r="I54" s="18"/>
      <c r="J54" s="28"/>
      <c r="K54" s="18"/>
      <c r="L54" s="28"/>
      <c r="M54" s="18"/>
      <c r="N54" s="28"/>
      <c r="O54" s="18"/>
      <c r="P54" s="28"/>
      <c r="Q54" s="18"/>
      <c r="R54" s="28"/>
      <c r="S54" s="46"/>
    </row>
    <row r="55" spans="1:19" x14ac:dyDescent="0.3">
      <c r="A55" s="16">
        <v>25</v>
      </c>
      <c r="B55" s="23" t="s">
        <v>58</v>
      </c>
      <c r="C55" s="18" t="s">
        <v>51</v>
      </c>
      <c r="D55" s="28">
        <v>1</v>
      </c>
      <c r="E55" s="18">
        <v>1</v>
      </c>
      <c r="F55" s="31">
        <v>212280</v>
      </c>
      <c r="G55" s="18">
        <v>1</v>
      </c>
      <c r="H55" s="28">
        <v>1</v>
      </c>
      <c r="I55" s="18">
        <v>1</v>
      </c>
      <c r="J55" s="28" t="s">
        <v>20</v>
      </c>
      <c r="K55" s="18" t="s">
        <v>20</v>
      </c>
      <c r="L55" s="28" t="s">
        <v>20</v>
      </c>
      <c r="M55" s="19">
        <f>750*12</f>
        <v>9000</v>
      </c>
      <c r="N55" s="31">
        <f>760*12</f>
        <v>9120</v>
      </c>
      <c r="O55" s="19">
        <f>770*12</f>
        <v>9240</v>
      </c>
      <c r="P55" s="31">
        <f>F55+M55</f>
        <v>221280</v>
      </c>
      <c r="Q55" s="19">
        <f>N55+P55</f>
        <v>230400</v>
      </c>
      <c r="R55" s="31">
        <f>O55+Q55</f>
        <v>239640</v>
      </c>
      <c r="S55" s="46"/>
    </row>
    <row r="56" spans="1:19" x14ac:dyDescent="0.3">
      <c r="A56" s="16"/>
      <c r="B56" s="25" t="s">
        <v>38</v>
      </c>
      <c r="C56" s="18"/>
      <c r="D56" s="28"/>
      <c r="E56" s="18"/>
      <c r="F56" s="28"/>
      <c r="G56" s="18"/>
      <c r="H56" s="28"/>
      <c r="I56" s="18"/>
      <c r="J56" s="28"/>
      <c r="K56" s="18"/>
      <c r="L56" s="28"/>
      <c r="M56" s="18"/>
      <c r="N56" s="28"/>
      <c r="O56" s="18"/>
      <c r="P56" s="28"/>
      <c r="Q56" s="18"/>
      <c r="R56" s="28"/>
      <c r="S56" s="46"/>
    </row>
    <row r="57" spans="1:19" x14ac:dyDescent="0.3">
      <c r="A57" s="16"/>
      <c r="B57" s="25" t="s">
        <v>80</v>
      </c>
      <c r="C57" s="18"/>
      <c r="D57" s="28"/>
      <c r="E57" s="18"/>
      <c r="F57" s="28"/>
      <c r="G57" s="18"/>
      <c r="H57" s="28"/>
      <c r="I57" s="18"/>
      <c r="J57" s="28"/>
      <c r="K57" s="18"/>
      <c r="L57" s="28"/>
      <c r="M57" s="18"/>
      <c r="N57" s="28"/>
      <c r="O57" s="18"/>
      <c r="P57" s="28"/>
      <c r="Q57" s="18"/>
      <c r="R57" s="28"/>
      <c r="S57" s="46"/>
    </row>
    <row r="58" spans="1:19" x14ac:dyDescent="0.3">
      <c r="A58" s="16">
        <v>26</v>
      </c>
      <c r="B58" s="23" t="s">
        <v>96</v>
      </c>
      <c r="C58" s="18"/>
      <c r="D58" s="28">
        <v>1</v>
      </c>
      <c r="E58" s="18">
        <v>1</v>
      </c>
      <c r="F58" s="31">
        <v>116280</v>
      </c>
      <c r="G58" s="18">
        <v>1</v>
      </c>
      <c r="H58" s="28">
        <v>1</v>
      </c>
      <c r="I58" s="18">
        <v>1</v>
      </c>
      <c r="J58" s="28" t="s">
        <v>20</v>
      </c>
      <c r="K58" s="18" t="s">
        <v>20</v>
      </c>
      <c r="L58" s="28" t="s">
        <v>20</v>
      </c>
      <c r="M58" s="19">
        <v>4680</v>
      </c>
      <c r="N58" s="31">
        <v>4920</v>
      </c>
      <c r="O58" s="19">
        <v>5040</v>
      </c>
      <c r="P58" s="31">
        <f>F58+M58</f>
        <v>120960</v>
      </c>
      <c r="Q58" s="19">
        <f>N58+P58</f>
        <v>125880</v>
      </c>
      <c r="R58" s="31">
        <f>O58+Q58</f>
        <v>130920</v>
      </c>
      <c r="S58" s="46"/>
    </row>
    <row r="59" spans="1:19" x14ac:dyDescent="0.3">
      <c r="A59" s="16"/>
      <c r="B59" s="25" t="s">
        <v>81</v>
      </c>
      <c r="C59" s="18"/>
      <c r="D59" s="28"/>
      <c r="E59" s="18"/>
      <c r="F59" s="31"/>
      <c r="G59" s="18"/>
      <c r="H59" s="28"/>
      <c r="I59" s="18"/>
      <c r="J59" s="28"/>
      <c r="K59" s="18"/>
      <c r="L59" s="28"/>
      <c r="M59" s="19"/>
      <c r="N59" s="31"/>
      <c r="O59" s="19"/>
      <c r="P59" s="31"/>
      <c r="Q59" s="19"/>
      <c r="R59" s="31"/>
      <c r="S59" s="46"/>
    </row>
    <row r="60" spans="1:19" x14ac:dyDescent="0.3">
      <c r="A60" s="16">
        <v>27</v>
      </c>
      <c r="B60" s="23" t="s">
        <v>76</v>
      </c>
      <c r="C60" s="18"/>
      <c r="D60" s="28">
        <v>1</v>
      </c>
      <c r="E60" s="18">
        <v>1</v>
      </c>
      <c r="F60" s="31">
        <v>112800</v>
      </c>
      <c r="G60" s="18">
        <v>1</v>
      </c>
      <c r="H60" s="28">
        <v>1</v>
      </c>
      <c r="I60" s="18">
        <v>1</v>
      </c>
      <c r="J60" s="28" t="s">
        <v>20</v>
      </c>
      <c r="K60" s="18" t="s">
        <v>20</v>
      </c>
      <c r="L60" s="28" t="s">
        <v>20</v>
      </c>
      <c r="M60" s="19">
        <v>4560</v>
      </c>
      <c r="N60" s="31">
        <v>4800</v>
      </c>
      <c r="O60" s="19">
        <v>4920</v>
      </c>
      <c r="P60" s="31">
        <f>F60+M60</f>
        <v>117360</v>
      </c>
      <c r="Q60" s="19">
        <f>N60+P60</f>
        <v>122160</v>
      </c>
      <c r="R60" s="31">
        <f>O60+Q60</f>
        <v>127080</v>
      </c>
      <c r="S60" s="46"/>
    </row>
    <row r="61" spans="1:19" x14ac:dyDescent="0.3">
      <c r="A61" s="16"/>
      <c r="B61" s="23" t="s">
        <v>78</v>
      </c>
      <c r="C61" s="18"/>
      <c r="D61" s="28"/>
      <c r="E61" s="18"/>
      <c r="F61" s="31"/>
      <c r="G61" s="18"/>
      <c r="H61" s="28"/>
      <c r="I61" s="18"/>
      <c r="J61" s="28"/>
      <c r="K61" s="18"/>
      <c r="L61" s="28"/>
      <c r="M61" s="19"/>
      <c r="N61" s="31"/>
      <c r="O61" s="19"/>
      <c r="P61" s="31"/>
      <c r="Q61" s="19"/>
      <c r="R61" s="31"/>
      <c r="S61" s="46"/>
    </row>
    <row r="62" spans="1:19" x14ac:dyDescent="0.3">
      <c r="A62" s="16"/>
      <c r="B62" s="24" t="s">
        <v>59</v>
      </c>
      <c r="C62" s="18"/>
      <c r="D62" s="28"/>
      <c r="E62" s="18"/>
      <c r="F62" s="28"/>
      <c r="G62" s="18"/>
      <c r="H62" s="28"/>
      <c r="I62" s="18"/>
      <c r="J62" s="28"/>
      <c r="K62" s="18"/>
      <c r="L62" s="28"/>
      <c r="M62" s="18"/>
      <c r="N62" s="28"/>
      <c r="O62" s="18"/>
      <c r="P62" s="28"/>
      <c r="Q62" s="18"/>
      <c r="R62" s="28"/>
      <c r="S62" s="46"/>
    </row>
    <row r="63" spans="1:19" x14ac:dyDescent="0.3">
      <c r="A63" s="16"/>
      <c r="B63" s="24" t="s">
        <v>60</v>
      </c>
      <c r="C63" s="18"/>
      <c r="D63" s="28"/>
      <c r="E63" s="18"/>
      <c r="F63" s="28"/>
      <c r="G63" s="18"/>
      <c r="H63" s="28"/>
      <c r="I63" s="18"/>
      <c r="J63" s="28"/>
      <c r="K63" s="18"/>
      <c r="L63" s="28"/>
      <c r="M63" s="18"/>
      <c r="N63" s="28"/>
      <c r="O63" s="18"/>
      <c r="P63" s="28"/>
      <c r="Q63" s="18"/>
      <c r="R63" s="28"/>
      <c r="S63" s="46"/>
    </row>
    <row r="64" spans="1:19" x14ac:dyDescent="0.3">
      <c r="A64" s="16">
        <v>28</v>
      </c>
      <c r="B64" s="45" t="s">
        <v>79</v>
      </c>
      <c r="C64" s="18" t="s">
        <v>23</v>
      </c>
      <c r="D64" s="28">
        <v>1</v>
      </c>
      <c r="E64" s="18" t="s">
        <v>20</v>
      </c>
      <c r="F64" s="31">
        <v>435600</v>
      </c>
      <c r="G64" s="18">
        <v>1</v>
      </c>
      <c r="H64" s="28">
        <v>1</v>
      </c>
      <c r="I64" s="18">
        <v>1</v>
      </c>
      <c r="J64" s="28" t="s">
        <v>20</v>
      </c>
      <c r="K64" s="18" t="s">
        <v>20</v>
      </c>
      <c r="L64" s="28" t="s">
        <v>20</v>
      </c>
      <c r="M64" s="19">
        <v>13620</v>
      </c>
      <c r="N64" s="31">
        <v>13620</v>
      </c>
      <c r="O64" s="19">
        <v>13620</v>
      </c>
      <c r="P64" s="31">
        <f>F64+M64</f>
        <v>449220</v>
      </c>
      <c r="Q64" s="19">
        <f>P64+N64</f>
        <v>462840</v>
      </c>
      <c r="R64" s="31">
        <f>O64+Q64</f>
        <v>476460</v>
      </c>
      <c r="S64" s="46"/>
    </row>
    <row r="65" spans="1:19" x14ac:dyDescent="0.3">
      <c r="A65" s="20"/>
      <c r="B65" s="26" t="s">
        <v>73</v>
      </c>
      <c r="C65" s="21"/>
      <c r="D65" s="29"/>
      <c r="E65" s="21"/>
      <c r="F65" s="29"/>
      <c r="G65" s="21"/>
      <c r="H65" s="29"/>
      <c r="I65" s="21"/>
      <c r="J65" s="29"/>
      <c r="K65" s="21"/>
      <c r="L65" s="29"/>
      <c r="M65" s="21"/>
      <c r="N65" s="29"/>
      <c r="O65" s="21"/>
      <c r="P65" s="29"/>
      <c r="Q65" s="21"/>
      <c r="R65" s="29"/>
      <c r="S65" s="48"/>
    </row>
    <row r="66" spans="1:19" x14ac:dyDescent="0.3">
      <c r="A66" s="18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x14ac:dyDescent="0.3">
      <c r="A67" s="89" t="s">
        <v>99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</row>
    <row r="68" spans="1:19" x14ac:dyDescent="0.3">
      <c r="A68" s="18"/>
      <c r="B68" s="17"/>
      <c r="C68" s="18"/>
      <c r="D68" s="18"/>
      <c r="E68" s="18"/>
      <c r="F68" s="19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 x14ac:dyDescent="0.3">
      <c r="A69" s="6" t="s">
        <v>2</v>
      </c>
      <c r="B69" s="6" t="s">
        <v>3</v>
      </c>
      <c r="C69" s="6" t="s">
        <v>4</v>
      </c>
      <c r="D69" s="6" t="s">
        <v>6</v>
      </c>
      <c r="E69" s="85" t="s">
        <v>8</v>
      </c>
      <c r="F69" s="87"/>
      <c r="G69" s="102" t="s">
        <v>11</v>
      </c>
      <c r="H69" s="103"/>
      <c r="I69" s="104"/>
      <c r="J69" s="85" t="s">
        <v>13</v>
      </c>
      <c r="K69" s="86"/>
      <c r="L69" s="87"/>
      <c r="M69" s="85" t="s">
        <v>15</v>
      </c>
      <c r="N69" s="86"/>
      <c r="O69" s="87"/>
      <c r="P69" s="85" t="s">
        <v>17</v>
      </c>
      <c r="Q69" s="86"/>
      <c r="R69" s="87"/>
      <c r="S69" s="49" t="s">
        <v>69</v>
      </c>
    </row>
    <row r="70" spans="1:19" x14ac:dyDescent="0.3">
      <c r="A70" s="7"/>
      <c r="B70" s="7"/>
      <c r="C70" s="7" t="s">
        <v>5</v>
      </c>
      <c r="D70" s="7" t="s">
        <v>7</v>
      </c>
      <c r="E70" s="3"/>
      <c r="F70" s="5"/>
      <c r="G70" s="105" t="s">
        <v>12</v>
      </c>
      <c r="H70" s="106"/>
      <c r="I70" s="107"/>
      <c r="J70" s="96" t="s">
        <v>14</v>
      </c>
      <c r="K70" s="97"/>
      <c r="L70" s="98"/>
      <c r="M70" s="96" t="s">
        <v>16</v>
      </c>
      <c r="N70" s="97"/>
      <c r="O70" s="98"/>
      <c r="P70" s="3"/>
      <c r="Q70" s="4"/>
      <c r="R70" s="5"/>
      <c r="S70" s="10" t="s">
        <v>70</v>
      </c>
    </row>
    <row r="71" spans="1:19" x14ac:dyDescent="0.3">
      <c r="A71" s="8"/>
      <c r="B71" s="8"/>
      <c r="C71" s="8"/>
      <c r="D71" s="8"/>
      <c r="E71" s="43" t="s">
        <v>9</v>
      </c>
      <c r="F71" s="50" t="s">
        <v>10</v>
      </c>
      <c r="G71" s="9">
        <v>2561</v>
      </c>
      <c r="H71" s="9">
        <v>2562</v>
      </c>
      <c r="I71" s="76">
        <v>2563</v>
      </c>
      <c r="J71" s="9">
        <v>2561</v>
      </c>
      <c r="K71" s="77">
        <v>2562</v>
      </c>
      <c r="L71" s="9">
        <v>2563</v>
      </c>
      <c r="M71" s="9">
        <v>2561</v>
      </c>
      <c r="N71" s="9">
        <v>2562</v>
      </c>
      <c r="O71" s="9">
        <v>2563</v>
      </c>
      <c r="P71" s="9">
        <v>2561</v>
      </c>
      <c r="Q71" s="9">
        <v>2562</v>
      </c>
      <c r="R71" s="9">
        <v>2563</v>
      </c>
      <c r="S71" s="51"/>
    </row>
    <row r="72" spans="1:19" x14ac:dyDescent="0.3">
      <c r="A72" s="13"/>
      <c r="B72" s="83" t="s">
        <v>108</v>
      </c>
      <c r="C72" s="14"/>
      <c r="D72" s="27"/>
      <c r="E72" s="14"/>
      <c r="F72" s="27"/>
      <c r="G72" s="14"/>
      <c r="H72" s="27"/>
      <c r="I72" s="14"/>
      <c r="J72" s="27"/>
      <c r="K72" s="14"/>
      <c r="L72" s="27"/>
      <c r="M72" s="14"/>
      <c r="N72" s="27"/>
      <c r="O72" s="14"/>
      <c r="P72" s="27"/>
      <c r="Q72" s="14"/>
      <c r="R72" s="27"/>
      <c r="S72" s="27"/>
    </row>
    <row r="73" spans="1:19" x14ac:dyDescent="0.3">
      <c r="A73" s="16">
        <v>29</v>
      </c>
      <c r="B73" s="23" t="s">
        <v>61</v>
      </c>
      <c r="C73" s="18" t="s">
        <v>28</v>
      </c>
      <c r="D73" s="28">
        <v>1</v>
      </c>
      <c r="E73" s="18" t="s">
        <v>20</v>
      </c>
      <c r="F73" s="31">
        <v>355320</v>
      </c>
      <c r="G73" s="18">
        <v>1</v>
      </c>
      <c r="H73" s="28">
        <v>1</v>
      </c>
      <c r="I73" s="18">
        <v>1</v>
      </c>
      <c r="J73" s="28" t="s">
        <v>20</v>
      </c>
      <c r="K73" s="18" t="s">
        <v>20</v>
      </c>
      <c r="L73" s="28" t="s">
        <v>20</v>
      </c>
      <c r="M73" s="19">
        <v>12000</v>
      </c>
      <c r="N73" s="31">
        <v>12000</v>
      </c>
      <c r="O73" s="19">
        <v>12000</v>
      </c>
      <c r="P73" s="31">
        <f>F73+M73</f>
        <v>367320</v>
      </c>
      <c r="Q73" s="19">
        <f>N73+P73</f>
        <v>379320</v>
      </c>
      <c r="R73" s="31">
        <f>O73+Q73</f>
        <v>391320</v>
      </c>
      <c r="S73" s="28"/>
    </row>
    <row r="74" spans="1:19" x14ac:dyDescent="0.3">
      <c r="A74" s="16"/>
      <c r="B74" s="81" t="s">
        <v>103</v>
      </c>
      <c r="C74" s="18"/>
      <c r="D74" s="28"/>
      <c r="E74" s="18"/>
      <c r="F74" s="31"/>
      <c r="G74" s="18"/>
      <c r="H74" s="28"/>
      <c r="I74" s="18"/>
      <c r="J74" s="28"/>
      <c r="K74" s="18"/>
      <c r="L74" s="28"/>
      <c r="M74" s="19"/>
      <c r="N74" s="31"/>
      <c r="O74" s="19"/>
      <c r="P74" s="31"/>
      <c r="Q74" s="19"/>
      <c r="R74" s="31"/>
      <c r="S74" s="28"/>
    </row>
    <row r="75" spans="1:19" x14ac:dyDescent="0.3">
      <c r="A75" s="37">
        <v>30</v>
      </c>
      <c r="B75" s="38" t="s">
        <v>62</v>
      </c>
      <c r="C75" s="39"/>
      <c r="D75" s="40">
        <v>1</v>
      </c>
      <c r="E75" s="39">
        <v>1</v>
      </c>
      <c r="F75" s="41" t="s">
        <v>20</v>
      </c>
      <c r="G75" s="39">
        <v>1</v>
      </c>
      <c r="H75" s="40">
        <v>1</v>
      </c>
      <c r="I75" s="39">
        <v>1</v>
      </c>
      <c r="J75" s="40" t="s">
        <v>20</v>
      </c>
      <c r="K75" s="39" t="s">
        <v>20</v>
      </c>
      <c r="L75" s="40" t="s">
        <v>20</v>
      </c>
      <c r="M75" s="54" t="s">
        <v>20</v>
      </c>
      <c r="N75" s="41" t="s">
        <v>20</v>
      </c>
      <c r="O75" s="54" t="s">
        <v>20</v>
      </c>
      <c r="P75" s="41" t="s">
        <v>20</v>
      </c>
      <c r="Q75" s="54" t="s">
        <v>20</v>
      </c>
      <c r="R75" s="41" t="s">
        <v>20</v>
      </c>
      <c r="S75" s="66" t="s">
        <v>71</v>
      </c>
    </row>
    <row r="76" spans="1:19" x14ac:dyDescent="0.3">
      <c r="A76" s="16"/>
      <c r="B76" s="71" t="s">
        <v>107</v>
      </c>
      <c r="C76" s="18"/>
      <c r="D76" s="28"/>
      <c r="E76" s="18"/>
      <c r="F76" s="28"/>
      <c r="G76" s="18"/>
      <c r="H76" s="28"/>
      <c r="I76" s="18"/>
      <c r="J76" s="28"/>
      <c r="K76" s="18"/>
      <c r="L76" s="28"/>
      <c r="M76" s="18"/>
      <c r="N76" s="28"/>
      <c r="O76" s="18"/>
      <c r="P76" s="28"/>
      <c r="Q76" s="18"/>
      <c r="R76" s="28"/>
      <c r="S76" s="28"/>
    </row>
    <row r="77" spans="1:19" x14ac:dyDescent="0.3">
      <c r="A77" s="37">
        <v>31</v>
      </c>
      <c r="B77" s="38" t="s">
        <v>63</v>
      </c>
      <c r="C77" s="39"/>
      <c r="D77" s="40">
        <v>1</v>
      </c>
      <c r="E77" s="39">
        <v>1</v>
      </c>
      <c r="F77" s="41" t="s">
        <v>20</v>
      </c>
      <c r="G77" s="39">
        <v>1</v>
      </c>
      <c r="H77" s="40">
        <v>1</v>
      </c>
      <c r="I77" s="39">
        <v>1</v>
      </c>
      <c r="J77" s="40" t="s">
        <v>20</v>
      </c>
      <c r="K77" s="39" t="s">
        <v>20</v>
      </c>
      <c r="L77" s="40" t="s">
        <v>20</v>
      </c>
      <c r="M77" s="54" t="s">
        <v>20</v>
      </c>
      <c r="N77" s="41" t="s">
        <v>20</v>
      </c>
      <c r="O77" s="54" t="s">
        <v>20</v>
      </c>
      <c r="P77" s="41" t="s">
        <v>20</v>
      </c>
      <c r="Q77" s="54" t="s">
        <v>20</v>
      </c>
      <c r="R77" s="41" t="s">
        <v>20</v>
      </c>
      <c r="S77" s="66" t="s">
        <v>71</v>
      </c>
    </row>
    <row r="78" spans="1:19" x14ac:dyDescent="0.3">
      <c r="A78" s="61"/>
      <c r="B78" s="69"/>
      <c r="C78" s="62"/>
      <c r="D78" s="63"/>
      <c r="E78" s="62"/>
      <c r="F78" s="64">
        <v>34320</v>
      </c>
      <c r="G78" s="62"/>
      <c r="H78" s="63"/>
      <c r="I78" s="62"/>
      <c r="J78" s="63"/>
      <c r="K78" s="62"/>
      <c r="L78" s="63"/>
      <c r="M78" s="70">
        <v>6000</v>
      </c>
      <c r="N78" s="64">
        <v>6240</v>
      </c>
      <c r="O78" s="70">
        <v>6480</v>
      </c>
      <c r="P78" s="64">
        <v>40320</v>
      </c>
      <c r="Q78" s="70">
        <f>P78+N78</f>
        <v>46560</v>
      </c>
      <c r="R78" s="64">
        <f>Q78+O78</f>
        <v>53040</v>
      </c>
      <c r="S78" s="78" t="s">
        <v>100</v>
      </c>
    </row>
    <row r="79" spans="1:19" x14ac:dyDescent="0.3">
      <c r="A79" s="61"/>
      <c r="B79" s="82" t="s">
        <v>104</v>
      </c>
      <c r="C79" s="62"/>
      <c r="D79" s="63"/>
      <c r="E79" s="62"/>
      <c r="F79" s="64"/>
      <c r="G79" s="62"/>
      <c r="H79" s="63"/>
      <c r="I79" s="62"/>
      <c r="J79" s="63"/>
      <c r="K79" s="62"/>
      <c r="L79" s="63"/>
      <c r="M79" s="70"/>
      <c r="N79" s="64"/>
      <c r="O79" s="70"/>
      <c r="P79" s="64"/>
      <c r="Q79" s="70"/>
      <c r="R79" s="64"/>
      <c r="S79" s="78"/>
    </row>
    <row r="80" spans="1:19" x14ac:dyDescent="0.3">
      <c r="A80" s="37">
        <v>32</v>
      </c>
      <c r="B80" s="38" t="s">
        <v>62</v>
      </c>
      <c r="C80" s="39"/>
      <c r="D80" s="40">
        <v>1</v>
      </c>
      <c r="E80" s="39">
        <v>1</v>
      </c>
      <c r="F80" s="41" t="s">
        <v>20</v>
      </c>
      <c r="G80" s="39">
        <v>1</v>
      </c>
      <c r="H80" s="40">
        <v>1</v>
      </c>
      <c r="I80" s="39">
        <v>1</v>
      </c>
      <c r="J80" s="40" t="s">
        <v>20</v>
      </c>
      <c r="K80" s="39" t="s">
        <v>20</v>
      </c>
      <c r="L80" s="40" t="s">
        <v>20</v>
      </c>
      <c r="M80" s="54" t="s">
        <v>20</v>
      </c>
      <c r="N80" s="41" t="s">
        <v>20</v>
      </c>
      <c r="O80" s="54" t="s">
        <v>20</v>
      </c>
      <c r="P80" s="41" t="s">
        <v>20</v>
      </c>
      <c r="Q80" s="54" t="s">
        <v>20</v>
      </c>
      <c r="R80" s="41" t="s">
        <v>20</v>
      </c>
      <c r="S80" s="79" t="s">
        <v>106</v>
      </c>
    </row>
    <row r="81" spans="1:19" x14ac:dyDescent="0.3">
      <c r="A81" s="61"/>
      <c r="B81" s="25" t="s">
        <v>42</v>
      </c>
      <c r="C81" s="62"/>
      <c r="D81" s="63"/>
      <c r="E81" s="62"/>
      <c r="F81" s="64"/>
      <c r="G81" s="62"/>
      <c r="H81" s="63"/>
      <c r="I81" s="62"/>
      <c r="J81" s="63"/>
      <c r="K81" s="62"/>
      <c r="L81" s="63"/>
      <c r="M81" s="70"/>
      <c r="N81" s="64"/>
      <c r="O81" s="70"/>
      <c r="P81" s="64"/>
      <c r="Q81" s="70"/>
      <c r="R81" s="64"/>
      <c r="S81" s="78"/>
    </row>
    <row r="82" spans="1:19" x14ac:dyDescent="0.3">
      <c r="A82" s="37">
        <v>33</v>
      </c>
      <c r="B82" s="38" t="s">
        <v>64</v>
      </c>
      <c r="C82" s="39"/>
      <c r="D82" s="40">
        <v>1</v>
      </c>
      <c r="E82" s="39">
        <v>1</v>
      </c>
      <c r="F82" s="41" t="s">
        <v>20</v>
      </c>
      <c r="G82" s="39">
        <v>1</v>
      </c>
      <c r="H82" s="40">
        <v>1</v>
      </c>
      <c r="I82" s="39">
        <v>1</v>
      </c>
      <c r="J82" s="40" t="s">
        <v>20</v>
      </c>
      <c r="K82" s="39" t="s">
        <v>20</v>
      </c>
      <c r="L82" s="40" t="s">
        <v>20</v>
      </c>
      <c r="M82" s="54" t="s">
        <v>20</v>
      </c>
      <c r="N82" s="41" t="s">
        <v>20</v>
      </c>
      <c r="O82" s="54" t="s">
        <v>20</v>
      </c>
      <c r="P82" s="41" t="s">
        <v>20</v>
      </c>
      <c r="Q82" s="54" t="s">
        <v>20</v>
      </c>
      <c r="R82" s="41" t="s">
        <v>20</v>
      </c>
      <c r="S82" s="79" t="s">
        <v>71</v>
      </c>
    </row>
    <row r="83" spans="1:19" x14ac:dyDescent="0.3">
      <c r="A83" s="61"/>
      <c r="B83" s="82" t="s">
        <v>105</v>
      </c>
      <c r="C83" s="62"/>
      <c r="D83" s="63"/>
      <c r="E83" s="62"/>
      <c r="F83" s="64"/>
      <c r="G83" s="62"/>
      <c r="H83" s="63"/>
      <c r="I83" s="62"/>
      <c r="J83" s="63"/>
      <c r="K83" s="62"/>
      <c r="L83" s="63"/>
      <c r="M83" s="70"/>
      <c r="N83" s="64"/>
      <c r="O83" s="70"/>
      <c r="P83" s="64"/>
      <c r="Q83" s="70"/>
      <c r="R83" s="64"/>
      <c r="S83" s="78"/>
    </row>
    <row r="84" spans="1:19" x14ac:dyDescent="0.3">
      <c r="A84" s="37">
        <v>34</v>
      </c>
      <c r="B84" s="38" t="s">
        <v>62</v>
      </c>
      <c r="C84" s="39"/>
      <c r="D84" s="40">
        <v>1</v>
      </c>
      <c r="E84" s="39">
        <v>1</v>
      </c>
      <c r="F84" s="41" t="s">
        <v>20</v>
      </c>
      <c r="G84" s="39">
        <v>1</v>
      </c>
      <c r="H84" s="40">
        <v>1</v>
      </c>
      <c r="I84" s="39">
        <v>1</v>
      </c>
      <c r="J84" s="40" t="s">
        <v>20</v>
      </c>
      <c r="K84" s="39" t="s">
        <v>20</v>
      </c>
      <c r="L84" s="40" t="s">
        <v>20</v>
      </c>
      <c r="M84" s="54" t="s">
        <v>20</v>
      </c>
      <c r="N84" s="41" t="s">
        <v>20</v>
      </c>
      <c r="O84" s="54" t="s">
        <v>20</v>
      </c>
      <c r="P84" s="41" t="s">
        <v>20</v>
      </c>
      <c r="Q84" s="54" t="s">
        <v>20</v>
      </c>
      <c r="R84" s="41" t="s">
        <v>20</v>
      </c>
      <c r="S84" s="79" t="s">
        <v>71</v>
      </c>
    </row>
    <row r="85" spans="1:19" x14ac:dyDescent="0.3">
      <c r="A85" s="16"/>
      <c r="B85" s="71" t="s">
        <v>107</v>
      </c>
      <c r="C85" s="18"/>
      <c r="D85" s="28"/>
      <c r="E85" s="18"/>
      <c r="F85" s="28"/>
      <c r="G85" s="18"/>
      <c r="H85" s="28"/>
      <c r="I85" s="18"/>
      <c r="J85" s="28"/>
      <c r="K85" s="18"/>
      <c r="L85" s="28"/>
      <c r="M85" s="18"/>
      <c r="N85" s="28"/>
      <c r="O85" s="18"/>
      <c r="P85" s="28"/>
      <c r="Q85" s="18"/>
      <c r="R85" s="28"/>
      <c r="S85" s="23"/>
    </row>
    <row r="86" spans="1:19" x14ac:dyDescent="0.3">
      <c r="A86" s="37">
        <v>35</v>
      </c>
      <c r="B86" s="38" t="s">
        <v>63</v>
      </c>
      <c r="C86" s="39"/>
      <c r="D86" s="40">
        <v>1</v>
      </c>
      <c r="E86" s="39">
        <v>1</v>
      </c>
      <c r="F86" s="41" t="s">
        <v>20</v>
      </c>
      <c r="G86" s="39">
        <v>1</v>
      </c>
      <c r="H86" s="40">
        <v>1</v>
      </c>
      <c r="I86" s="39">
        <v>1</v>
      </c>
      <c r="J86" s="40" t="s">
        <v>20</v>
      </c>
      <c r="K86" s="39" t="s">
        <v>20</v>
      </c>
      <c r="L86" s="40" t="s">
        <v>20</v>
      </c>
      <c r="M86" s="39" t="s">
        <v>20</v>
      </c>
      <c r="N86" s="40" t="s">
        <v>20</v>
      </c>
      <c r="O86" s="39" t="s">
        <v>20</v>
      </c>
      <c r="P86" s="41" t="s">
        <v>20</v>
      </c>
      <c r="Q86" s="54" t="s">
        <v>20</v>
      </c>
      <c r="R86" s="41" t="s">
        <v>20</v>
      </c>
      <c r="S86" s="66" t="s">
        <v>71</v>
      </c>
    </row>
    <row r="87" spans="1:19" x14ac:dyDescent="0.3">
      <c r="A87" s="61"/>
      <c r="B87" s="69"/>
      <c r="C87" s="62"/>
      <c r="D87" s="63"/>
      <c r="E87" s="62"/>
      <c r="F87" s="64">
        <v>21480</v>
      </c>
      <c r="G87" s="62"/>
      <c r="H87" s="63"/>
      <c r="I87" s="62"/>
      <c r="J87" s="63"/>
      <c r="K87" s="62"/>
      <c r="L87" s="63"/>
      <c r="M87" s="70">
        <v>5400</v>
      </c>
      <c r="N87" s="64">
        <v>5640</v>
      </c>
      <c r="O87" s="70">
        <v>5880</v>
      </c>
      <c r="P87" s="64">
        <v>26880</v>
      </c>
      <c r="Q87" s="70">
        <v>32520</v>
      </c>
      <c r="R87" s="64">
        <v>38400</v>
      </c>
      <c r="S87" s="78" t="s">
        <v>100</v>
      </c>
    </row>
    <row r="88" spans="1:19" x14ac:dyDescent="0.3">
      <c r="A88" s="75"/>
      <c r="B88" s="8" t="s">
        <v>65</v>
      </c>
      <c r="C88" s="68"/>
      <c r="D88" s="8">
        <v>40</v>
      </c>
      <c r="E88" s="68">
        <v>35</v>
      </c>
      <c r="F88" s="72">
        <v>7496100</v>
      </c>
      <c r="G88" s="68">
        <v>40</v>
      </c>
      <c r="H88" s="8">
        <v>40</v>
      </c>
      <c r="I88" s="68">
        <v>40</v>
      </c>
      <c r="J88" s="8" t="s">
        <v>20</v>
      </c>
      <c r="K88" s="68" t="s">
        <v>20</v>
      </c>
      <c r="L88" s="8" t="s">
        <v>20</v>
      </c>
      <c r="M88" s="74">
        <v>236820</v>
      </c>
      <c r="N88" s="73">
        <v>240660</v>
      </c>
      <c r="O88" s="74">
        <v>243660</v>
      </c>
      <c r="P88" s="73">
        <v>7732920</v>
      </c>
      <c r="Q88" s="74">
        <v>7973580</v>
      </c>
      <c r="R88" s="73">
        <v>8217240</v>
      </c>
      <c r="S88" s="80"/>
    </row>
    <row r="89" spans="1:19" x14ac:dyDescent="0.3">
      <c r="A89" s="32"/>
      <c r="B89" s="34" t="s">
        <v>66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2"/>
      <c r="N89" s="32"/>
      <c r="O89" s="32"/>
      <c r="P89" s="56">
        <v>1546584</v>
      </c>
      <c r="Q89" s="56">
        <v>1594716</v>
      </c>
      <c r="R89" s="56">
        <v>1643448</v>
      </c>
      <c r="S89" s="32"/>
    </row>
    <row r="90" spans="1:19" x14ac:dyDescent="0.3">
      <c r="A90" s="32"/>
      <c r="B90" s="32" t="s">
        <v>67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2"/>
      <c r="N90" s="32"/>
      <c r="O90" s="32"/>
      <c r="P90" s="56">
        <v>9279504</v>
      </c>
      <c r="Q90" s="56">
        <v>9568296</v>
      </c>
      <c r="R90" s="56">
        <v>9860688</v>
      </c>
      <c r="S90" s="32"/>
    </row>
    <row r="91" spans="1:19" x14ac:dyDescent="0.3">
      <c r="A91" s="32"/>
      <c r="B91" s="32" t="s">
        <v>72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57"/>
      <c r="N91" s="57"/>
      <c r="O91" s="57"/>
      <c r="P91" s="56">
        <v>37800000</v>
      </c>
      <c r="Q91" s="56">
        <v>39690000</v>
      </c>
      <c r="R91" s="56">
        <v>41674500</v>
      </c>
      <c r="S91" s="32"/>
    </row>
    <row r="92" spans="1:19" x14ac:dyDescent="0.3">
      <c r="A92" s="32"/>
      <c r="B92" s="99" t="s">
        <v>68</v>
      </c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  <c r="P92" s="9">
        <v>24.55</v>
      </c>
      <c r="Q92" s="58">
        <v>24.11</v>
      </c>
      <c r="R92" s="9">
        <v>23.66</v>
      </c>
      <c r="S92" s="32"/>
    </row>
    <row r="93" spans="1:19" x14ac:dyDescent="0.3">
      <c r="B93" s="1" t="s">
        <v>101</v>
      </c>
    </row>
    <row r="94" spans="1:19" x14ac:dyDescent="0.3">
      <c r="B94" s="1" t="s">
        <v>109</v>
      </c>
    </row>
    <row r="95" spans="1:19" x14ac:dyDescent="0.3">
      <c r="B95" s="1" t="s">
        <v>110</v>
      </c>
    </row>
    <row r="96" spans="1:19" x14ac:dyDescent="0.3">
      <c r="B96" s="1" t="s">
        <v>111</v>
      </c>
    </row>
    <row r="97" spans="2:2" x14ac:dyDescent="0.3">
      <c r="B97" s="1" t="s">
        <v>82</v>
      </c>
    </row>
    <row r="98" spans="2:2" x14ac:dyDescent="0.3">
      <c r="B98" s="1" t="s">
        <v>83</v>
      </c>
    </row>
    <row r="99" spans="2:2" x14ac:dyDescent="0.3">
      <c r="B99" s="1" t="s">
        <v>102</v>
      </c>
    </row>
  </sheetData>
  <mergeCells count="28">
    <mergeCell ref="B92:O92"/>
    <mergeCell ref="E35:F35"/>
    <mergeCell ref="G35:I35"/>
    <mergeCell ref="J35:L35"/>
    <mergeCell ref="M35:O35"/>
    <mergeCell ref="G70:I70"/>
    <mergeCell ref="J70:L70"/>
    <mergeCell ref="M70:O70"/>
    <mergeCell ref="G36:I36"/>
    <mergeCell ref="J36:L36"/>
    <mergeCell ref="M36:O36"/>
    <mergeCell ref="E69:F69"/>
    <mergeCell ref="G69:I69"/>
    <mergeCell ref="J69:L69"/>
    <mergeCell ref="M69:O69"/>
    <mergeCell ref="P69:R69"/>
    <mergeCell ref="A1:S1"/>
    <mergeCell ref="A34:S34"/>
    <mergeCell ref="A67:S67"/>
    <mergeCell ref="P4:R4"/>
    <mergeCell ref="E4:F4"/>
    <mergeCell ref="G4:I4"/>
    <mergeCell ref="G5:I5"/>
    <mergeCell ref="J4:L4"/>
    <mergeCell ref="J5:L5"/>
    <mergeCell ref="M4:O4"/>
    <mergeCell ref="M5:O5"/>
    <mergeCell ref="P35:R35"/>
  </mergeCells>
  <pageMargins left="4.6354166666666669E-2" right="0" top="0.25" bottom="0.25" header="0.3" footer="0.3"/>
  <pageSetup paperSize="9" scale="83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abSelected="1" topLeftCell="A121" zoomScaleNormal="100" workbookViewId="0">
      <selection activeCell="E132" sqref="E132"/>
    </sheetView>
  </sheetViews>
  <sheetFormatPr defaultRowHeight="20.25" x14ac:dyDescent="0.3"/>
  <cols>
    <col min="1" max="1" width="3.125" style="1" customWidth="1"/>
    <col min="2" max="2" width="17.875" style="1" customWidth="1"/>
    <col min="3" max="3" width="14.75" style="1" customWidth="1"/>
    <col min="4" max="4" width="16.25" style="1" customWidth="1"/>
    <col min="5" max="5" width="15.875" style="1" customWidth="1"/>
    <col min="6" max="6" width="6" style="1" customWidth="1"/>
    <col min="7" max="7" width="5.75" style="1" customWidth="1"/>
    <col min="8" max="8" width="16.25" style="1" customWidth="1"/>
    <col min="9" max="9" width="15.625" style="1" customWidth="1"/>
    <col min="10" max="10" width="6" style="1" customWidth="1"/>
    <col min="11" max="11" width="5.75" style="1" customWidth="1"/>
    <col min="12" max="12" width="16.5" style="1" customWidth="1"/>
    <col min="13" max="13" width="10" style="1" customWidth="1"/>
    <col min="14" max="14" width="12.5" style="1" customWidth="1"/>
    <col min="15" max="15" width="9.625" style="1" customWidth="1"/>
    <col min="16" max="16384" width="9" style="1"/>
  </cols>
  <sheetData>
    <row r="1" spans="1:15" x14ac:dyDescent="0.3">
      <c r="A1" s="88" t="s">
        <v>112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3">
      <c r="A2" s="2" t="s">
        <v>113</v>
      </c>
    </row>
    <row r="4" spans="1:15" x14ac:dyDescent="0.3">
      <c r="A4" s="108" t="s">
        <v>2</v>
      </c>
      <c r="B4" s="65" t="s">
        <v>114</v>
      </c>
      <c r="C4" s="65" t="s">
        <v>115</v>
      </c>
      <c r="D4" s="109" t="s">
        <v>116</v>
      </c>
      <c r="E4" s="110"/>
      <c r="F4" s="110"/>
      <c r="G4" s="111"/>
      <c r="H4" s="109" t="s">
        <v>117</v>
      </c>
      <c r="I4" s="110"/>
      <c r="J4" s="110"/>
      <c r="K4" s="111"/>
      <c r="L4" s="109" t="s">
        <v>118</v>
      </c>
      <c r="M4" s="110"/>
      <c r="N4" s="111"/>
      <c r="O4" s="112" t="s">
        <v>119</v>
      </c>
    </row>
    <row r="5" spans="1:15" x14ac:dyDescent="0.3">
      <c r="A5" s="113"/>
      <c r="B5" s="114"/>
      <c r="C5" s="114" t="s">
        <v>120</v>
      </c>
      <c r="D5" s="108" t="s">
        <v>121</v>
      </c>
      <c r="E5" s="65" t="s">
        <v>5</v>
      </c>
      <c r="F5" s="115" t="s">
        <v>122</v>
      </c>
      <c r="G5" s="65" t="s">
        <v>4</v>
      </c>
      <c r="H5" s="65" t="s">
        <v>121</v>
      </c>
      <c r="I5" s="65" t="s">
        <v>5</v>
      </c>
      <c r="J5" s="60" t="s">
        <v>122</v>
      </c>
      <c r="K5" s="65" t="s">
        <v>4</v>
      </c>
      <c r="L5" s="60" t="s">
        <v>118</v>
      </c>
      <c r="M5" s="65" t="s">
        <v>123</v>
      </c>
      <c r="N5" s="65" t="s">
        <v>124</v>
      </c>
      <c r="O5" s="116"/>
    </row>
    <row r="6" spans="1:15" x14ac:dyDescent="0.3">
      <c r="A6" s="117"/>
      <c r="B6" s="43"/>
      <c r="C6" s="43"/>
      <c r="D6" s="117"/>
      <c r="E6" s="118"/>
      <c r="F6" s="119"/>
      <c r="G6" s="118"/>
      <c r="H6" s="118"/>
      <c r="I6" s="118"/>
      <c r="J6" s="119"/>
      <c r="K6" s="118"/>
      <c r="L6" s="44"/>
      <c r="M6" s="43" t="s">
        <v>5</v>
      </c>
      <c r="N6" s="43" t="s">
        <v>125</v>
      </c>
      <c r="O6" s="120"/>
    </row>
    <row r="7" spans="1:15" x14ac:dyDescent="0.3">
      <c r="A7" s="121">
        <v>1</v>
      </c>
      <c r="B7" s="122" t="s">
        <v>126</v>
      </c>
      <c r="C7" s="123" t="s">
        <v>127</v>
      </c>
      <c r="D7" s="124" t="s">
        <v>128</v>
      </c>
      <c r="E7" s="125" t="s">
        <v>129</v>
      </c>
      <c r="F7" s="124" t="s">
        <v>130</v>
      </c>
      <c r="G7" s="123" t="s">
        <v>19</v>
      </c>
      <c r="H7" s="124" t="s">
        <v>128</v>
      </c>
      <c r="I7" s="125" t="s">
        <v>129</v>
      </c>
      <c r="J7" s="124" t="s">
        <v>130</v>
      </c>
      <c r="K7" s="123" t="s">
        <v>19</v>
      </c>
      <c r="L7" s="126">
        <f>35090*12</f>
        <v>421080</v>
      </c>
      <c r="M7" s="127">
        <v>84000</v>
      </c>
      <c r="N7" s="126">
        <v>84000</v>
      </c>
      <c r="O7" s="128">
        <f>L7+M7+N7</f>
        <v>589080</v>
      </c>
    </row>
    <row r="8" spans="1:15" x14ac:dyDescent="0.3">
      <c r="A8" s="129"/>
      <c r="B8" s="130"/>
      <c r="C8" s="131" t="s">
        <v>131</v>
      </c>
      <c r="D8" s="132"/>
      <c r="E8" s="133" t="s">
        <v>22</v>
      </c>
      <c r="F8" s="132"/>
      <c r="G8" s="131"/>
      <c r="H8" s="132"/>
      <c r="I8" s="133" t="s">
        <v>22</v>
      </c>
      <c r="J8" s="132"/>
      <c r="K8" s="131"/>
      <c r="L8" s="134" t="s">
        <v>132</v>
      </c>
      <c r="M8" s="135" t="s">
        <v>133</v>
      </c>
      <c r="N8" s="134" t="s">
        <v>133</v>
      </c>
      <c r="O8" s="136"/>
    </row>
    <row r="9" spans="1:15" x14ac:dyDescent="0.3">
      <c r="A9" s="137">
        <v>2</v>
      </c>
      <c r="B9" s="138" t="s">
        <v>134</v>
      </c>
      <c r="C9" s="139" t="s">
        <v>127</v>
      </c>
      <c r="D9" s="140" t="s">
        <v>135</v>
      </c>
      <c r="E9" s="141" t="s">
        <v>136</v>
      </c>
      <c r="F9" s="140" t="s">
        <v>130</v>
      </c>
      <c r="G9" s="139" t="s">
        <v>23</v>
      </c>
      <c r="H9" s="140" t="s">
        <v>135</v>
      </c>
      <c r="I9" s="141" t="s">
        <v>136</v>
      </c>
      <c r="J9" s="140" t="s">
        <v>130</v>
      </c>
      <c r="K9" s="139" t="s">
        <v>23</v>
      </c>
      <c r="L9" s="142">
        <f>31340*12</f>
        <v>376080</v>
      </c>
      <c r="M9" s="55">
        <f>3500*12</f>
        <v>42000</v>
      </c>
      <c r="N9" s="140" t="s">
        <v>20</v>
      </c>
      <c r="O9" s="143">
        <f>L9+M9</f>
        <v>418080</v>
      </c>
    </row>
    <row r="10" spans="1:15" x14ac:dyDescent="0.3">
      <c r="A10" s="144"/>
      <c r="B10" s="138"/>
      <c r="C10" s="139" t="s">
        <v>131</v>
      </c>
      <c r="D10" s="140"/>
      <c r="E10" s="141" t="s">
        <v>22</v>
      </c>
      <c r="F10" s="140"/>
      <c r="G10" s="139"/>
      <c r="H10" s="140"/>
      <c r="I10" s="141" t="s">
        <v>22</v>
      </c>
      <c r="J10" s="140"/>
      <c r="K10" s="139"/>
      <c r="L10" s="145" t="s">
        <v>137</v>
      </c>
      <c r="M10" s="146" t="s">
        <v>138</v>
      </c>
      <c r="N10" s="145"/>
      <c r="O10" s="147"/>
    </row>
    <row r="11" spans="1:15" x14ac:dyDescent="0.3">
      <c r="A11" s="148"/>
      <c r="B11" s="149" t="s">
        <v>84</v>
      </c>
      <c r="C11" s="150"/>
      <c r="D11" s="151"/>
      <c r="E11" s="152"/>
      <c r="F11" s="151"/>
      <c r="G11" s="150"/>
      <c r="H11" s="151"/>
      <c r="I11" s="152"/>
      <c r="J11" s="151"/>
      <c r="K11" s="150"/>
      <c r="L11" s="151"/>
      <c r="M11" s="150"/>
      <c r="N11" s="151"/>
      <c r="O11" s="153"/>
    </row>
    <row r="12" spans="1:15" x14ac:dyDescent="0.3">
      <c r="A12" s="121">
        <v>3</v>
      </c>
      <c r="B12" s="122" t="s">
        <v>139</v>
      </c>
      <c r="C12" s="123" t="s">
        <v>127</v>
      </c>
      <c r="D12" s="124" t="s">
        <v>140</v>
      </c>
      <c r="E12" s="125" t="s">
        <v>25</v>
      </c>
      <c r="F12" s="124" t="s">
        <v>141</v>
      </c>
      <c r="G12" s="123" t="s">
        <v>23</v>
      </c>
      <c r="H12" s="124" t="s">
        <v>140</v>
      </c>
      <c r="I12" s="125" t="s">
        <v>25</v>
      </c>
      <c r="J12" s="124" t="s">
        <v>141</v>
      </c>
      <c r="K12" s="123" t="s">
        <v>23</v>
      </c>
      <c r="L12" s="126">
        <f>26980*12</f>
        <v>323760</v>
      </c>
      <c r="M12" s="126">
        <f>3500*12</f>
        <v>42000</v>
      </c>
      <c r="N12" s="124" t="s">
        <v>20</v>
      </c>
      <c r="O12" s="128">
        <f>L12+M12</f>
        <v>365760</v>
      </c>
    </row>
    <row r="13" spans="1:15" x14ac:dyDescent="0.3">
      <c r="A13" s="129"/>
      <c r="B13" s="130"/>
      <c r="C13" s="131" t="s">
        <v>131</v>
      </c>
      <c r="D13" s="132"/>
      <c r="E13" s="133" t="s">
        <v>26</v>
      </c>
      <c r="F13" s="132"/>
      <c r="G13" s="131"/>
      <c r="H13" s="132"/>
      <c r="I13" s="133" t="s">
        <v>26</v>
      </c>
      <c r="J13" s="132"/>
      <c r="K13" s="131"/>
      <c r="L13" s="134" t="s">
        <v>142</v>
      </c>
      <c r="M13" s="134" t="s">
        <v>138</v>
      </c>
      <c r="N13" s="134"/>
      <c r="O13" s="154"/>
    </row>
    <row r="14" spans="1:15" x14ac:dyDescent="0.3">
      <c r="A14" s="121">
        <v>4</v>
      </c>
      <c r="B14" s="155" t="s">
        <v>143</v>
      </c>
      <c r="C14" s="123" t="s">
        <v>144</v>
      </c>
      <c r="D14" s="124" t="s">
        <v>145</v>
      </c>
      <c r="E14" s="125" t="s">
        <v>31</v>
      </c>
      <c r="F14" s="124" t="s">
        <v>146</v>
      </c>
      <c r="G14" s="123" t="s">
        <v>32</v>
      </c>
      <c r="H14" s="124" t="s">
        <v>145</v>
      </c>
      <c r="I14" s="125" t="s">
        <v>31</v>
      </c>
      <c r="J14" s="124" t="s">
        <v>146</v>
      </c>
      <c r="K14" s="123" t="s">
        <v>32</v>
      </c>
      <c r="L14" s="126">
        <f>18200*12</f>
        <v>218400</v>
      </c>
      <c r="M14" s="121" t="s">
        <v>20</v>
      </c>
      <c r="N14" s="124" t="s">
        <v>20</v>
      </c>
      <c r="O14" s="128">
        <v>218400</v>
      </c>
    </row>
    <row r="15" spans="1:15" x14ac:dyDescent="0.3">
      <c r="A15" s="129"/>
      <c r="B15" s="130"/>
      <c r="C15" s="131" t="s">
        <v>147</v>
      </c>
      <c r="D15" s="132"/>
      <c r="E15" s="133"/>
      <c r="F15" s="132"/>
      <c r="G15" s="131"/>
      <c r="H15" s="132"/>
      <c r="I15" s="133"/>
      <c r="J15" s="132"/>
      <c r="K15" s="131"/>
      <c r="L15" s="134" t="s">
        <v>148</v>
      </c>
      <c r="M15" s="156"/>
      <c r="N15" s="134"/>
      <c r="O15" s="154"/>
    </row>
    <row r="16" spans="1:15" x14ac:dyDescent="0.3">
      <c r="A16" s="137">
        <v>5</v>
      </c>
      <c r="B16" s="157" t="s">
        <v>149</v>
      </c>
      <c r="C16" s="123" t="s">
        <v>127</v>
      </c>
      <c r="D16" s="140" t="s">
        <v>150</v>
      </c>
      <c r="E16" s="141" t="s">
        <v>151</v>
      </c>
      <c r="F16" s="140" t="s">
        <v>146</v>
      </c>
      <c r="G16" s="139" t="s">
        <v>32</v>
      </c>
      <c r="H16" s="140" t="s">
        <v>150</v>
      </c>
      <c r="I16" s="141" t="s">
        <v>151</v>
      </c>
      <c r="J16" s="140" t="s">
        <v>146</v>
      </c>
      <c r="K16" s="139" t="s">
        <v>32</v>
      </c>
      <c r="L16" s="142">
        <f>21140*12</f>
        <v>253680</v>
      </c>
      <c r="M16" s="139" t="s">
        <v>20</v>
      </c>
      <c r="N16" s="140" t="s">
        <v>20</v>
      </c>
      <c r="O16" s="143">
        <v>253680</v>
      </c>
    </row>
    <row r="17" spans="1:15" x14ac:dyDescent="0.3">
      <c r="A17" s="137"/>
      <c r="B17" s="138"/>
      <c r="C17" s="131" t="s">
        <v>131</v>
      </c>
      <c r="D17" s="140"/>
      <c r="E17" s="141" t="s">
        <v>152</v>
      </c>
      <c r="F17" s="140"/>
      <c r="G17" s="139"/>
      <c r="H17" s="140"/>
      <c r="I17" s="141" t="s">
        <v>152</v>
      </c>
      <c r="J17" s="140"/>
      <c r="K17" s="139"/>
      <c r="L17" s="145" t="s">
        <v>153</v>
      </c>
      <c r="M17" s="146"/>
      <c r="N17" s="145"/>
      <c r="O17" s="147"/>
    </row>
    <row r="18" spans="1:15" x14ac:dyDescent="0.3">
      <c r="A18" s="121">
        <v>6</v>
      </c>
      <c r="B18" s="122" t="s">
        <v>154</v>
      </c>
      <c r="C18" s="123" t="s">
        <v>127</v>
      </c>
      <c r="D18" s="124" t="s">
        <v>155</v>
      </c>
      <c r="E18" s="125" t="s">
        <v>29</v>
      </c>
      <c r="F18" s="124" t="s">
        <v>146</v>
      </c>
      <c r="G18" s="123" t="s">
        <v>30</v>
      </c>
      <c r="H18" s="124" t="s">
        <v>155</v>
      </c>
      <c r="I18" s="125" t="s">
        <v>29</v>
      </c>
      <c r="J18" s="124" t="s">
        <v>146</v>
      </c>
      <c r="K18" s="123" t="s">
        <v>30</v>
      </c>
      <c r="L18" s="126">
        <f>27480*12</f>
        <v>329760</v>
      </c>
      <c r="M18" s="158" t="s">
        <v>20</v>
      </c>
      <c r="N18" s="124" t="s">
        <v>20</v>
      </c>
      <c r="O18" s="128">
        <v>329760</v>
      </c>
    </row>
    <row r="19" spans="1:15" x14ac:dyDescent="0.3">
      <c r="A19" s="129"/>
      <c r="B19" s="130"/>
      <c r="C19" s="131" t="s">
        <v>156</v>
      </c>
      <c r="D19" s="132"/>
      <c r="E19" s="133"/>
      <c r="F19" s="132"/>
      <c r="G19" s="131"/>
      <c r="H19" s="132"/>
      <c r="I19" s="133"/>
      <c r="J19" s="132"/>
      <c r="K19" s="131"/>
      <c r="L19" s="134" t="s">
        <v>157</v>
      </c>
      <c r="M19" s="156"/>
      <c r="N19" s="134"/>
      <c r="O19" s="154"/>
    </row>
    <row r="20" spans="1:15" x14ac:dyDescent="0.3">
      <c r="A20" s="137">
        <v>7</v>
      </c>
      <c r="B20" s="157" t="s">
        <v>158</v>
      </c>
      <c r="C20" s="139" t="s">
        <v>144</v>
      </c>
      <c r="D20" s="140" t="s">
        <v>159</v>
      </c>
      <c r="E20" s="141" t="s">
        <v>33</v>
      </c>
      <c r="F20" s="140" t="s">
        <v>160</v>
      </c>
      <c r="G20" s="139" t="s">
        <v>53</v>
      </c>
      <c r="H20" s="140" t="s">
        <v>159</v>
      </c>
      <c r="I20" s="141" t="s">
        <v>33</v>
      </c>
      <c r="J20" s="140" t="s">
        <v>160</v>
      </c>
      <c r="K20" s="139" t="s">
        <v>53</v>
      </c>
      <c r="L20" s="142">
        <f>15720*12</f>
        <v>188640</v>
      </c>
      <c r="M20" s="139" t="s">
        <v>20</v>
      </c>
      <c r="N20" s="140" t="s">
        <v>20</v>
      </c>
      <c r="O20" s="143">
        <v>188640</v>
      </c>
    </row>
    <row r="21" spans="1:15" x14ac:dyDescent="0.3">
      <c r="A21" s="137"/>
      <c r="B21" s="138"/>
      <c r="C21" s="139" t="s">
        <v>161</v>
      </c>
      <c r="D21" s="140"/>
      <c r="E21" s="141"/>
      <c r="F21" s="140"/>
      <c r="G21" s="139"/>
      <c r="H21" s="140"/>
      <c r="I21" s="141"/>
      <c r="J21" s="140"/>
      <c r="K21" s="139"/>
      <c r="L21" s="145" t="s">
        <v>162</v>
      </c>
      <c r="M21" s="146"/>
      <c r="N21" s="145"/>
      <c r="O21" s="147"/>
    </row>
    <row r="22" spans="1:15" x14ac:dyDescent="0.3">
      <c r="A22" s="121">
        <v>8</v>
      </c>
      <c r="B22" s="124" t="s">
        <v>163</v>
      </c>
      <c r="C22" s="123" t="s">
        <v>164</v>
      </c>
      <c r="D22" s="124" t="s">
        <v>165</v>
      </c>
      <c r="E22" s="125" t="s">
        <v>166</v>
      </c>
      <c r="F22" s="124" t="s">
        <v>160</v>
      </c>
      <c r="G22" s="123" t="s">
        <v>34</v>
      </c>
      <c r="H22" s="124" t="s">
        <v>165</v>
      </c>
      <c r="I22" s="125" t="s">
        <v>166</v>
      </c>
      <c r="J22" s="124" t="s">
        <v>160</v>
      </c>
      <c r="K22" s="123" t="s">
        <v>34</v>
      </c>
      <c r="L22" s="126">
        <v>297900</v>
      </c>
      <c r="M22" s="121" t="s">
        <v>20</v>
      </c>
      <c r="N22" s="124" t="s">
        <v>20</v>
      </c>
      <c r="O22" s="128">
        <v>297900</v>
      </c>
    </row>
    <row r="23" spans="1:15" x14ac:dyDescent="0.3">
      <c r="A23" s="129"/>
      <c r="B23" s="130"/>
      <c r="C23" s="131"/>
      <c r="D23" s="132"/>
      <c r="E23" s="133" t="s">
        <v>167</v>
      </c>
      <c r="F23" s="132"/>
      <c r="G23" s="131"/>
      <c r="H23" s="132"/>
      <c r="I23" s="133" t="s">
        <v>167</v>
      </c>
      <c r="J23" s="132"/>
      <c r="K23" s="131"/>
      <c r="L23" s="134" t="s">
        <v>168</v>
      </c>
      <c r="M23" s="156"/>
      <c r="N23" s="134"/>
      <c r="O23" s="154"/>
    </row>
    <row r="24" spans="1:15" x14ac:dyDescent="0.3">
      <c r="A24" s="121"/>
      <c r="B24" s="159" t="s">
        <v>36</v>
      </c>
      <c r="C24" s="123"/>
      <c r="D24" s="124"/>
      <c r="E24" s="125"/>
      <c r="F24" s="124"/>
      <c r="G24" s="123"/>
      <c r="H24" s="124"/>
      <c r="I24" s="125"/>
      <c r="J24" s="124"/>
      <c r="K24" s="123"/>
      <c r="L24" s="124"/>
      <c r="M24" s="121"/>
      <c r="N24" s="124"/>
      <c r="O24" s="112"/>
    </row>
    <row r="25" spans="1:15" x14ac:dyDescent="0.3">
      <c r="A25" s="137">
        <v>9</v>
      </c>
      <c r="B25" s="138" t="s">
        <v>169</v>
      </c>
      <c r="C25" s="139" t="s">
        <v>144</v>
      </c>
      <c r="D25" s="140" t="s">
        <v>170</v>
      </c>
      <c r="E25" s="141" t="s">
        <v>37</v>
      </c>
      <c r="F25" s="140" t="s">
        <v>20</v>
      </c>
      <c r="G25" s="139" t="s">
        <v>20</v>
      </c>
      <c r="H25" s="140" t="s">
        <v>170</v>
      </c>
      <c r="I25" s="141" t="s">
        <v>37</v>
      </c>
      <c r="J25" s="140" t="s">
        <v>20</v>
      </c>
      <c r="K25" s="139" t="s">
        <v>20</v>
      </c>
      <c r="L25" s="142">
        <f>18190*12</f>
        <v>218280</v>
      </c>
      <c r="M25" s="137" t="s">
        <v>20</v>
      </c>
      <c r="N25" s="140" t="s">
        <v>20</v>
      </c>
      <c r="O25" s="143">
        <v>218280</v>
      </c>
    </row>
    <row r="26" spans="1:15" x14ac:dyDescent="0.3">
      <c r="A26" s="129"/>
      <c r="B26" s="130"/>
      <c r="C26" s="131" t="s">
        <v>131</v>
      </c>
      <c r="D26" s="132"/>
      <c r="E26" s="133"/>
      <c r="F26" s="132"/>
      <c r="G26" s="131"/>
      <c r="H26" s="132"/>
      <c r="I26" s="133"/>
      <c r="J26" s="132"/>
      <c r="K26" s="131"/>
      <c r="L26" s="134" t="s">
        <v>171</v>
      </c>
      <c r="M26" s="132"/>
      <c r="N26" s="132"/>
      <c r="O26" s="154"/>
    </row>
    <row r="27" spans="1:15" x14ac:dyDescent="0.3">
      <c r="A27" s="137"/>
      <c r="B27" s="71" t="s">
        <v>172</v>
      </c>
      <c r="C27" s="139"/>
      <c r="D27" s="140"/>
      <c r="E27" s="141"/>
      <c r="F27" s="140"/>
      <c r="G27" s="139"/>
      <c r="H27" s="140"/>
      <c r="I27" s="141"/>
      <c r="J27" s="138"/>
      <c r="K27" s="139"/>
      <c r="L27" s="140"/>
      <c r="M27" s="140"/>
      <c r="N27" s="140"/>
      <c r="O27" s="147"/>
    </row>
    <row r="28" spans="1:15" x14ac:dyDescent="0.3">
      <c r="A28" s="137">
        <v>10</v>
      </c>
      <c r="B28" s="138" t="s">
        <v>173</v>
      </c>
      <c r="C28" s="139" t="s">
        <v>144</v>
      </c>
      <c r="D28" s="140" t="s">
        <v>20</v>
      </c>
      <c r="E28" s="141" t="s">
        <v>174</v>
      </c>
      <c r="F28" s="140" t="s">
        <v>20</v>
      </c>
      <c r="G28" s="139" t="s">
        <v>20</v>
      </c>
      <c r="H28" s="140" t="s">
        <v>20</v>
      </c>
      <c r="I28" s="141" t="s">
        <v>174</v>
      </c>
      <c r="J28" s="140" t="s">
        <v>20</v>
      </c>
      <c r="K28" s="139" t="s">
        <v>20</v>
      </c>
      <c r="L28" s="142">
        <f>17200*12</f>
        <v>206400</v>
      </c>
      <c r="M28" s="140" t="s">
        <v>20</v>
      </c>
      <c r="N28" s="140" t="s">
        <v>20</v>
      </c>
      <c r="O28" s="143">
        <v>206400</v>
      </c>
    </row>
    <row r="29" spans="1:15" x14ac:dyDescent="0.3">
      <c r="A29" s="129"/>
      <c r="B29" s="130"/>
      <c r="C29" s="131" t="s">
        <v>147</v>
      </c>
      <c r="D29" s="132"/>
      <c r="E29" s="133" t="s">
        <v>175</v>
      </c>
      <c r="F29" s="132"/>
      <c r="G29" s="131"/>
      <c r="H29" s="132"/>
      <c r="I29" s="133" t="s">
        <v>175</v>
      </c>
      <c r="J29" s="130"/>
      <c r="K29" s="131"/>
      <c r="L29" s="132" t="s">
        <v>87</v>
      </c>
      <c r="M29" s="132"/>
      <c r="N29" s="132"/>
      <c r="O29" s="154"/>
    </row>
    <row r="30" spans="1:15" x14ac:dyDescent="0.3">
      <c r="A30" s="121">
        <v>11</v>
      </c>
      <c r="B30" s="122" t="s">
        <v>176</v>
      </c>
      <c r="C30" s="123" t="s">
        <v>144</v>
      </c>
      <c r="D30" s="124" t="s">
        <v>20</v>
      </c>
      <c r="E30" s="125" t="s">
        <v>75</v>
      </c>
      <c r="F30" s="124" t="s">
        <v>20</v>
      </c>
      <c r="G30" s="123" t="s">
        <v>20</v>
      </c>
      <c r="H30" s="124" t="s">
        <v>20</v>
      </c>
      <c r="I30" s="125" t="s">
        <v>75</v>
      </c>
      <c r="J30" s="124" t="s">
        <v>20</v>
      </c>
      <c r="K30" s="123" t="s">
        <v>20</v>
      </c>
      <c r="L30" s="126">
        <f>13260*12</f>
        <v>159120</v>
      </c>
      <c r="M30" s="124" t="s">
        <v>20</v>
      </c>
      <c r="N30" s="126" t="s">
        <v>20</v>
      </c>
      <c r="O30" s="128">
        <v>159120</v>
      </c>
    </row>
    <row r="31" spans="1:15" x14ac:dyDescent="0.3">
      <c r="A31" s="129"/>
      <c r="B31" s="130"/>
      <c r="C31" s="131" t="s">
        <v>177</v>
      </c>
      <c r="D31" s="132"/>
      <c r="E31" s="133"/>
      <c r="F31" s="132"/>
      <c r="G31" s="131"/>
      <c r="H31" s="132"/>
      <c r="I31" s="133"/>
      <c r="J31" s="130"/>
      <c r="K31" s="131"/>
      <c r="L31" s="132" t="s">
        <v>88</v>
      </c>
      <c r="M31" s="132"/>
      <c r="N31" s="132"/>
      <c r="O31" s="154"/>
    </row>
    <row r="32" spans="1:15" x14ac:dyDescent="0.3">
      <c r="A32" s="121">
        <v>12</v>
      </c>
      <c r="B32" s="122" t="s">
        <v>178</v>
      </c>
      <c r="C32" s="124" t="s">
        <v>179</v>
      </c>
      <c r="D32" s="124" t="s">
        <v>20</v>
      </c>
      <c r="E32" s="160" t="s">
        <v>180</v>
      </c>
      <c r="F32" s="124" t="s">
        <v>20</v>
      </c>
      <c r="G32" s="123" t="s">
        <v>20</v>
      </c>
      <c r="H32" s="124" t="s">
        <v>20</v>
      </c>
      <c r="I32" s="160" t="s">
        <v>180</v>
      </c>
      <c r="J32" s="124" t="s">
        <v>20</v>
      </c>
      <c r="K32" s="123" t="s">
        <v>20</v>
      </c>
      <c r="L32" s="126">
        <f>12770*12</f>
        <v>153240</v>
      </c>
      <c r="M32" s="124" t="s">
        <v>20</v>
      </c>
      <c r="N32" s="126" t="s">
        <v>20</v>
      </c>
      <c r="O32" s="128">
        <v>153240</v>
      </c>
    </row>
    <row r="33" spans="1:15" x14ac:dyDescent="0.3">
      <c r="A33" s="129"/>
      <c r="B33" s="130"/>
      <c r="C33" s="132"/>
      <c r="D33" s="132"/>
      <c r="E33" s="161" t="s">
        <v>181</v>
      </c>
      <c r="F33" s="132"/>
      <c r="G33" s="131"/>
      <c r="H33" s="132"/>
      <c r="I33" s="161" t="s">
        <v>181</v>
      </c>
      <c r="J33" s="130"/>
      <c r="K33" s="131"/>
      <c r="L33" s="132" t="s">
        <v>89</v>
      </c>
      <c r="M33" s="132"/>
      <c r="N33" s="132"/>
      <c r="O33" s="154"/>
    </row>
    <row r="34" spans="1:15" x14ac:dyDescent="0.3">
      <c r="A34" s="139"/>
      <c r="B34" s="141"/>
      <c r="C34" s="139"/>
      <c r="D34" s="139"/>
      <c r="E34" s="165"/>
      <c r="F34" s="139"/>
      <c r="G34" s="139"/>
      <c r="H34" s="139"/>
      <c r="I34" s="165"/>
      <c r="J34" s="141"/>
      <c r="K34" s="139"/>
      <c r="L34" s="139"/>
      <c r="M34" s="139"/>
      <c r="N34" s="139"/>
      <c r="O34" s="60"/>
    </row>
    <row r="35" spans="1:15" x14ac:dyDescent="0.3">
      <c r="A35" s="89" t="s">
        <v>182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</row>
    <row r="36" spans="1:15" x14ac:dyDescent="0.3">
      <c r="A36" s="18"/>
      <c r="B36" s="17"/>
      <c r="C36" s="18"/>
      <c r="D36" s="18"/>
      <c r="E36" s="17"/>
      <c r="F36" s="18"/>
      <c r="G36" s="18"/>
      <c r="H36" s="18"/>
      <c r="I36" s="17"/>
      <c r="J36" s="17"/>
      <c r="K36" s="18"/>
      <c r="L36" s="18"/>
      <c r="M36" s="18"/>
      <c r="N36" s="18"/>
      <c r="O36" s="59"/>
    </row>
    <row r="37" spans="1:15" x14ac:dyDescent="0.3">
      <c r="A37" s="2" t="s">
        <v>183</v>
      </c>
    </row>
    <row r="39" spans="1:15" x14ac:dyDescent="0.3">
      <c r="A39" s="108" t="s">
        <v>2</v>
      </c>
      <c r="B39" s="65" t="s">
        <v>114</v>
      </c>
      <c r="C39" s="65" t="s">
        <v>115</v>
      </c>
      <c r="D39" s="109" t="s">
        <v>116</v>
      </c>
      <c r="E39" s="110"/>
      <c r="F39" s="110"/>
      <c r="G39" s="111"/>
      <c r="H39" s="109" t="s">
        <v>117</v>
      </c>
      <c r="I39" s="110"/>
      <c r="J39" s="110"/>
      <c r="K39" s="111"/>
      <c r="L39" s="109" t="s">
        <v>118</v>
      </c>
      <c r="M39" s="110"/>
      <c r="N39" s="111"/>
      <c r="O39" s="112" t="s">
        <v>119</v>
      </c>
    </row>
    <row r="40" spans="1:15" x14ac:dyDescent="0.3">
      <c r="A40" s="113"/>
      <c r="B40" s="114"/>
      <c r="C40" s="114" t="s">
        <v>120</v>
      </c>
      <c r="D40" s="108" t="s">
        <v>121</v>
      </c>
      <c r="E40" s="65" t="s">
        <v>5</v>
      </c>
      <c r="F40" s="115" t="s">
        <v>122</v>
      </c>
      <c r="G40" s="65" t="s">
        <v>4</v>
      </c>
      <c r="H40" s="65" t="s">
        <v>121</v>
      </c>
      <c r="I40" s="65" t="s">
        <v>5</v>
      </c>
      <c r="J40" s="60" t="s">
        <v>122</v>
      </c>
      <c r="K40" s="65" t="s">
        <v>4</v>
      </c>
      <c r="L40" s="60" t="s">
        <v>118</v>
      </c>
      <c r="M40" s="65" t="s">
        <v>123</v>
      </c>
      <c r="N40" s="65" t="s">
        <v>124</v>
      </c>
      <c r="O40" s="116"/>
    </row>
    <row r="41" spans="1:15" x14ac:dyDescent="0.3">
      <c r="A41" s="117"/>
      <c r="B41" s="43"/>
      <c r="C41" s="43"/>
      <c r="D41" s="117"/>
      <c r="E41" s="118"/>
      <c r="F41" s="119"/>
      <c r="G41" s="118"/>
      <c r="H41" s="118"/>
      <c r="I41" s="118"/>
      <c r="J41" s="119"/>
      <c r="K41" s="118"/>
      <c r="L41" s="44"/>
      <c r="M41" s="43" t="s">
        <v>5</v>
      </c>
      <c r="N41" s="43" t="s">
        <v>125</v>
      </c>
      <c r="O41" s="120"/>
    </row>
    <row r="42" spans="1:15" x14ac:dyDescent="0.3">
      <c r="A42" s="121">
        <v>13</v>
      </c>
      <c r="B42" s="162" t="s">
        <v>184</v>
      </c>
      <c r="C42" s="124" t="s">
        <v>185</v>
      </c>
      <c r="D42" s="163" t="s">
        <v>20</v>
      </c>
      <c r="E42" s="160" t="s">
        <v>180</v>
      </c>
      <c r="F42" s="124" t="s">
        <v>20</v>
      </c>
      <c r="G42" s="123" t="s">
        <v>20</v>
      </c>
      <c r="H42" s="124" t="s">
        <v>20</v>
      </c>
      <c r="I42" s="160" t="s">
        <v>180</v>
      </c>
      <c r="J42" s="124" t="s">
        <v>20</v>
      </c>
      <c r="K42" s="123" t="s">
        <v>20</v>
      </c>
      <c r="L42" s="126">
        <f>11270*12</f>
        <v>135240</v>
      </c>
      <c r="M42" s="124" t="s">
        <v>20</v>
      </c>
      <c r="N42" s="126" t="s">
        <v>20</v>
      </c>
      <c r="O42" s="128">
        <v>135240</v>
      </c>
    </row>
    <row r="43" spans="1:15" x14ac:dyDescent="0.3">
      <c r="A43" s="137"/>
      <c r="B43" s="144"/>
      <c r="C43" s="140" t="s">
        <v>186</v>
      </c>
      <c r="D43" s="164"/>
      <c r="E43" s="165" t="s">
        <v>187</v>
      </c>
      <c r="F43" s="140"/>
      <c r="G43" s="139"/>
      <c r="H43" s="140"/>
      <c r="I43" s="165" t="s">
        <v>187</v>
      </c>
      <c r="J43" s="138"/>
      <c r="K43" s="139"/>
      <c r="L43" s="140" t="s">
        <v>90</v>
      </c>
      <c r="M43" s="140"/>
      <c r="N43" s="140"/>
      <c r="O43" s="147"/>
    </row>
    <row r="44" spans="1:15" x14ac:dyDescent="0.3">
      <c r="A44" s="129"/>
      <c r="B44" s="130"/>
      <c r="C44" s="131"/>
      <c r="D44" s="132"/>
      <c r="E44" s="161" t="s">
        <v>188</v>
      </c>
      <c r="F44" s="132"/>
      <c r="G44" s="131"/>
      <c r="H44" s="132"/>
      <c r="I44" s="161" t="s">
        <v>188</v>
      </c>
      <c r="J44" s="130"/>
      <c r="K44" s="131"/>
      <c r="L44" s="132"/>
      <c r="M44" s="132"/>
      <c r="N44" s="132"/>
      <c r="O44" s="154"/>
    </row>
    <row r="45" spans="1:15" x14ac:dyDescent="0.3">
      <c r="A45" s="121"/>
      <c r="B45" s="159" t="s">
        <v>42</v>
      </c>
      <c r="C45" s="123"/>
      <c r="D45" s="124"/>
      <c r="E45" s="125"/>
      <c r="F45" s="124"/>
      <c r="G45" s="123"/>
      <c r="H45" s="124"/>
      <c r="I45" s="125"/>
      <c r="J45" s="122"/>
      <c r="K45" s="123"/>
      <c r="L45" s="124"/>
      <c r="M45" s="124"/>
      <c r="N45" s="124"/>
      <c r="O45" s="112"/>
    </row>
    <row r="46" spans="1:15" x14ac:dyDescent="0.3">
      <c r="A46" s="137">
        <v>14</v>
      </c>
      <c r="B46" s="138" t="s">
        <v>189</v>
      </c>
      <c r="C46" s="139" t="s">
        <v>185</v>
      </c>
      <c r="D46" s="140" t="s">
        <v>20</v>
      </c>
      <c r="E46" s="141" t="s">
        <v>43</v>
      </c>
      <c r="F46" s="140" t="s">
        <v>20</v>
      </c>
      <c r="G46" s="139" t="s">
        <v>20</v>
      </c>
      <c r="H46" s="140" t="s">
        <v>20</v>
      </c>
      <c r="I46" s="141" t="s">
        <v>43</v>
      </c>
      <c r="J46" s="140" t="s">
        <v>20</v>
      </c>
      <c r="K46" s="139" t="s">
        <v>20</v>
      </c>
      <c r="L46" s="142">
        <v>108000</v>
      </c>
      <c r="M46" s="140" t="s">
        <v>20</v>
      </c>
      <c r="N46" s="142" t="s">
        <v>20</v>
      </c>
      <c r="O46" s="143">
        <v>108000</v>
      </c>
    </row>
    <row r="47" spans="1:15" x14ac:dyDescent="0.3">
      <c r="A47" s="129"/>
      <c r="B47" s="130"/>
      <c r="C47" s="131" t="s">
        <v>186</v>
      </c>
      <c r="D47" s="132"/>
      <c r="E47" s="133"/>
      <c r="F47" s="132"/>
      <c r="G47" s="131"/>
      <c r="H47" s="132"/>
      <c r="I47" s="133"/>
      <c r="J47" s="130"/>
      <c r="K47" s="131"/>
      <c r="L47" s="132" t="s">
        <v>190</v>
      </c>
      <c r="M47" s="132"/>
      <c r="N47" s="132"/>
      <c r="O47" s="154"/>
    </row>
    <row r="48" spans="1:15" x14ac:dyDescent="0.3">
      <c r="A48" s="121">
        <v>15</v>
      </c>
      <c r="B48" s="122" t="s">
        <v>191</v>
      </c>
      <c r="C48" s="123" t="s">
        <v>185</v>
      </c>
      <c r="D48" s="124" t="s">
        <v>20</v>
      </c>
      <c r="E48" s="125" t="s">
        <v>43</v>
      </c>
      <c r="F48" s="124" t="s">
        <v>20</v>
      </c>
      <c r="G48" s="123" t="s">
        <v>20</v>
      </c>
      <c r="H48" s="124" t="s">
        <v>20</v>
      </c>
      <c r="I48" s="125" t="s">
        <v>43</v>
      </c>
      <c r="J48" s="124" t="s">
        <v>20</v>
      </c>
      <c r="K48" s="123" t="s">
        <v>20</v>
      </c>
      <c r="L48" s="126">
        <v>108000</v>
      </c>
      <c r="M48" s="124" t="s">
        <v>20</v>
      </c>
      <c r="N48" s="126" t="s">
        <v>20</v>
      </c>
      <c r="O48" s="128">
        <v>108000</v>
      </c>
    </row>
    <row r="49" spans="1:15" x14ac:dyDescent="0.3">
      <c r="A49" s="129"/>
      <c r="B49" s="130"/>
      <c r="C49" s="131" t="s">
        <v>192</v>
      </c>
      <c r="D49" s="132"/>
      <c r="E49" s="133"/>
      <c r="F49" s="132"/>
      <c r="G49" s="131"/>
      <c r="H49" s="132"/>
      <c r="I49" s="133"/>
      <c r="J49" s="130"/>
      <c r="K49" s="131"/>
      <c r="L49" s="132" t="s">
        <v>190</v>
      </c>
      <c r="M49" s="132"/>
      <c r="N49" s="132"/>
      <c r="O49" s="154"/>
    </row>
    <row r="50" spans="1:15" x14ac:dyDescent="0.3">
      <c r="A50" s="121">
        <v>16</v>
      </c>
      <c r="B50" s="122" t="s">
        <v>193</v>
      </c>
      <c r="C50" s="123" t="s">
        <v>194</v>
      </c>
      <c r="D50" s="124" t="s">
        <v>20</v>
      </c>
      <c r="E50" s="125" t="s">
        <v>44</v>
      </c>
      <c r="F50" s="124" t="s">
        <v>20</v>
      </c>
      <c r="G50" s="123" t="s">
        <v>20</v>
      </c>
      <c r="H50" s="124" t="s">
        <v>20</v>
      </c>
      <c r="I50" s="125" t="s">
        <v>44</v>
      </c>
      <c r="J50" s="124" t="s">
        <v>20</v>
      </c>
      <c r="K50" s="123" t="s">
        <v>20</v>
      </c>
      <c r="L50" s="126">
        <v>108000</v>
      </c>
      <c r="M50" s="124" t="s">
        <v>20</v>
      </c>
      <c r="N50" s="126" t="s">
        <v>20</v>
      </c>
      <c r="O50" s="128">
        <v>108000</v>
      </c>
    </row>
    <row r="51" spans="1:15" x14ac:dyDescent="0.3">
      <c r="A51" s="129"/>
      <c r="B51" s="130"/>
      <c r="C51" s="131"/>
      <c r="D51" s="132"/>
      <c r="E51" s="133"/>
      <c r="F51" s="132"/>
      <c r="G51" s="131"/>
      <c r="H51" s="132"/>
      <c r="I51" s="133"/>
      <c r="J51" s="130"/>
      <c r="K51" s="131"/>
      <c r="L51" s="132" t="s">
        <v>190</v>
      </c>
      <c r="M51" s="132"/>
      <c r="N51" s="132"/>
      <c r="O51" s="154"/>
    </row>
    <row r="52" spans="1:15" x14ac:dyDescent="0.3">
      <c r="A52" s="137">
        <v>17</v>
      </c>
      <c r="B52" s="138" t="s">
        <v>195</v>
      </c>
      <c r="C52" s="139" t="s">
        <v>185</v>
      </c>
      <c r="D52" s="140" t="s">
        <v>20</v>
      </c>
      <c r="E52" s="141" t="s">
        <v>44</v>
      </c>
      <c r="F52" s="124" t="s">
        <v>20</v>
      </c>
      <c r="G52" s="123" t="s">
        <v>20</v>
      </c>
      <c r="H52" s="124" t="s">
        <v>20</v>
      </c>
      <c r="I52" s="141" t="s">
        <v>44</v>
      </c>
      <c r="J52" s="124" t="s">
        <v>20</v>
      </c>
      <c r="K52" s="123" t="s">
        <v>20</v>
      </c>
      <c r="L52" s="142">
        <v>108000</v>
      </c>
      <c r="M52" s="124" t="s">
        <v>20</v>
      </c>
      <c r="N52" s="126" t="s">
        <v>20</v>
      </c>
      <c r="O52" s="128">
        <v>108000</v>
      </c>
    </row>
    <row r="53" spans="1:15" x14ac:dyDescent="0.3">
      <c r="A53" s="129"/>
      <c r="B53" s="130"/>
      <c r="C53" s="131" t="s">
        <v>192</v>
      </c>
      <c r="D53" s="132"/>
      <c r="E53" s="133"/>
      <c r="F53" s="132"/>
      <c r="G53" s="131"/>
      <c r="H53" s="132"/>
      <c r="I53" s="133"/>
      <c r="J53" s="130"/>
      <c r="K53" s="131"/>
      <c r="L53" s="132" t="s">
        <v>190</v>
      </c>
      <c r="M53" s="132"/>
      <c r="N53" s="132"/>
      <c r="O53" s="154"/>
    </row>
    <row r="54" spans="1:15" x14ac:dyDescent="0.3">
      <c r="A54" s="121">
        <v>18</v>
      </c>
      <c r="B54" s="122" t="s">
        <v>196</v>
      </c>
      <c r="C54" s="123" t="s">
        <v>197</v>
      </c>
      <c r="D54" s="124" t="s">
        <v>20</v>
      </c>
      <c r="E54" s="125" t="s">
        <v>44</v>
      </c>
      <c r="F54" s="124" t="s">
        <v>20</v>
      </c>
      <c r="G54" s="123" t="s">
        <v>20</v>
      </c>
      <c r="H54" s="124" t="s">
        <v>20</v>
      </c>
      <c r="I54" s="125" t="s">
        <v>44</v>
      </c>
      <c r="J54" s="124" t="s">
        <v>20</v>
      </c>
      <c r="K54" s="123" t="s">
        <v>20</v>
      </c>
      <c r="L54" s="126">
        <v>108000</v>
      </c>
      <c r="M54" s="124" t="s">
        <v>20</v>
      </c>
      <c r="N54" s="126" t="s">
        <v>20</v>
      </c>
      <c r="O54" s="128">
        <v>108000</v>
      </c>
    </row>
    <row r="55" spans="1:15" x14ac:dyDescent="0.3">
      <c r="A55" s="129"/>
      <c r="B55" s="130"/>
      <c r="C55" s="131"/>
      <c r="D55" s="132"/>
      <c r="E55" s="133"/>
      <c r="F55" s="132"/>
      <c r="G55" s="131"/>
      <c r="H55" s="132"/>
      <c r="I55" s="133"/>
      <c r="J55" s="130"/>
      <c r="K55" s="131"/>
      <c r="L55" s="132" t="s">
        <v>190</v>
      </c>
      <c r="M55" s="132"/>
      <c r="N55" s="132"/>
      <c r="O55" s="154"/>
    </row>
    <row r="56" spans="1:15" x14ac:dyDescent="0.3">
      <c r="A56" s="121">
        <v>19</v>
      </c>
      <c r="B56" s="122" t="s">
        <v>198</v>
      </c>
      <c r="C56" s="123" t="s">
        <v>194</v>
      </c>
      <c r="D56" s="124" t="s">
        <v>20</v>
      </c>
      <c r="E56" s="125" t="s">
        <v>45</v>
      </c>
      <c r="F56" s="124" t="s">
        <v>20</v>
      </c>
      <c r="G56" s="123" t="s">
        <v>20</v>
      </c>
      <c r="H56" s="124" t="s">
        <v>20</v>
      </c>
      <c r="I56" s="125" t="s">
        <v>45</v>
      </c>
      <c r="J56" s="124" t="s">
        <v>20</v>
      </c>
      <c r="K56" s="123" t="s">
        <v>20</v>
      </c>
      <c r="L56" s="126">
        <v>108000</v>
      </c>
      <c r="M56" s="124" t="s">
        <v>20</v>
      </c>
      <c r="N56" s="126" t="s">
        <v>20</v>
      </c>
      <c r="O56" s="128">
        <v>108000</v>
      </c>
    </row>
    <row r="57" spans="1:15" x14ac:dyDescent="0.3">
      <c r="A57" s="129"/>
      <c r="B57" s="130"/>
      <c r="C57" s="131"/>
      <c r="D57" s="132"/>
      <c r="E57" s="133"/>
      <c r="F57" s="132"/>
      <c r="G57" s="131"/>
      <c r="H57" s="132"/>
      <c r="I57" s="133"/>
      <c r="J57" s="130"/>
      <c r="K57" s="131"/>
      <c r="L57" s="132" t="s">
        <v>190</v>
      </c>
      <c r="M57" s="132"/>
      <c r="N57" s="132"/>
      <c r="O57" s="154"/>
    </row>
    <row r="58" spans="1:15" x14ac:dyDescent="0.3">
      <c r="A58" s="121">
        <v>20</v>
      </c>
      <c r="B58" s="122" t="s">
        <v>199</v>
      </c>
      <c r="C58" s="123" t="s">
        <v>185</v>
      </c>
      <c r="D58" s="124" t="s">
        <v>20</v>
      </c>
      <c r="E58" s="125" t="s">
        <v>39</v>
      </c>
      <c r="F58" s="124" t="s">
        <v>20</v>
      </c>
      <c r="G58" s="123" t="s">
        <v>20</v>
      </c>
      <c r="H58" s="124" t="s">
        <v>20</v>
      </c>
      <c r="I58" s="125" t="s">
        <v>39</v>
      </c>
      <c r="J58" s="124" t="s">
        <v>20</v>
      </c>
      <c r="K58" s="123" t="s">
        <v>20</v>
      </c>
      <c r="L58" s="126">
        <v>108000</v>
      </c>
      <c r="M58" s="124" t="s">
        <v>20</v>
      </c>
      <c r="N58" s="126" t="s">
        <v>20</v>
      </c>
      <c r="O58" s="128">
        <v>108000</v>
      </c>
    </row>
    <row r="59" spans="1:15" x14ac:dyDescent="0.3">
      <c r="A59" s="129"/>
      <c r="B59" s="130"/>
      <c r="C59" s="131" t="s">
        <v>192</v>
      </c>
      <c r="D59" s="132"/>
      <c r="E59" s="133"/>
      <c r="F59" s="132"/>
      <c r="G59" s="131"/>
      <c r="H59" s="132"/>
      <c r="I59" s="133"/>
      <c r="J59" s="130"/>
      <c r="K59" s="131"/>
      <c r="L59" s="132" t="s">
        <v>190</v>
      </c>
      <c r="M59" s="132"/>
      <c r="N59" s="132"/>
      <c r="O59" s="154"/>
    </row>
    <row r="60" spans="1:15" x14ac:dyDescent="0.3">
      <c r="A60" s="121">
        <v>21</v>
      </c>
      <c r="B60" s="122" t="s">
        <v>200</v>
      </c>
      <c r="C60" s="123" t="s">
        <v>201</v>
      </c>
      <c r="D60" s="124" t="s">
        <v>20</v>
      </c>
      <c r="E60" s="125" t="s">
        <v>39</v>
      </c>
      <c r="F60" s="124" t="s">
        <v>20</v>
      </c>
      <c r="G60" s="123" t="s">
        <v>20</v>
      </c>
      <c r="H60" s="124" t="s">
        <v>20</v>
      </c>
      <c r="I60" s="125" t="s">
        <v>39</v>
      </c>
      <c r="J60" s="124" t="s">
        <v>20</v>
      </c>
      <c r="K60" s="123" t="s">
        <v>20</v>
      </c>
      <c r="L60" s="126">
        <v>108000</v>
      </c>
      <c r="M60" s="124" t="s">
        <v>20</v>
      </c>
      <c r="N60" s="126" t="s">
        <v>20</v>
      </c>
      <c r="O60" s="128">
        <v>108000</v>
      </c>
    </row>
    <row r="61" spans="1:15" x14ac:dyDescent="0.3">
      <c r="A61" s="129"/>
      <c r="B61" s="130"/>
      <c r="C61" s="131" t="s">
        <v>202</v>
      </c>
      <c r="D61" s="132"/>
      <c r="E61" s="133"/>
      <c r="F61" s="132"/>
      <c r="G61" s="131"/>
      <c r="H61" s="132"/>
      <c r="I61" s="133"/>
      <c r="J61" s="130"/>
      <c r="K61" s="131"/>
      <c r="L61" s="132" t="s">
        <v>190</v>
      </c>
      <c r="M61" s="132"/>
      <c r="N61" s="132"/>
      <c r="O61" s="154"/>
    </row>
    <row r="62" spans="1:15" x14ac:dyDescent="0.3">
      <c r="A62" s="137">
        <v>22</v>
      </c>
      <c r="B62" s="138" t="s">
        <v>203</v>
      </c>
      <c r="C62" s="139" t="s">
        <v>185</v>
      </c>
      <c r="D62" s="140" t="s">
        <v>20</v>
      </c>
      <c r="E62" s="141" t="s">
        <v>39</v>
      </c>
      <c r="F62" s="140" t="s">
        <v>20</v>
      </c>
      <c r="G62" s="139" t="s">
        <v>20</v>
      </c>
      <c r="H62" s="140" t="s">
        <v>20</v>
      </c>
      <c r="I62" s="141" t="s">
        <v>39</v>
      </c>
      <c r="J62" s="124" t="s">
        <v>20</v>
      </c>
      <c r="K62" s="123" t="s">
        <v>20</v>
      </c>
      <c r="L62" s="126">
        <v>108000</v>
      </c>
      <c r="M62" s="124" t="s">
        <v>20</v>
      </c>
      <c r="N62" s="126" t="s">
        <v>20</v>
      </c>
      <c r="O62" s="128">
        <v>108000</v>
      </c>
    </row>
    <row r="63" spans="1:15" x14ac:dyDescent="0.3">
      <c r="A63" s="137"/>
      <c r="B63" s="138"/>
      <c r="C63" s="139" t="s">
        <v>186</v>
      </c>
      <c r="D63" s="140"/>
      <c r="E63" s="141"/>
      <c r="F63" s="140"/>
      <c r="G63" s="139"/>
      <c r="H63" s="140"/>
      <c r="I63" s="141"/>
      <c r="J63" s="130"/>
      <c r="K63" s="131"/>
      <c r="L63" s="132" t="s">
        <v>190</v>
      </c>
      <c r="M63" s="132"/>
      <c r="N63" s="132"/>
      <c r="O63" s="154"/>
    </row>
    <row r="64" spans="1:15" x14ac:dyDescent="0.3">
      <c r="A64" s="121"/>
      <c r="B64" s="166" t="s">
        <v>85</v>
      </c>
      <c r="C64" s="123"/>
      <c r="D64" s="124"/>
      <c r="E64" s="125"/>
      <c r="F64" s="124"/>
      <c r="G64" s="123"/>
      <c r="H64" s="124"/>
      <c r="I64" s="125"/>
      <c r="J64" s="124"/>
      <c r="K64" s="123"/>
      <c r="L64" s="121"/>
      <c r="M64" s="124"/>
      <c r="N64" s="163"/>
      <c r="O64" s="112"/>
    </row>
    <row r="65" spans="1:15" x14ac:dyDescent="0.3">
      <c r="A65" s="137">
        <v>23</v>
      </c>
      <c r="B65" s="140" t="s">
        <v>163</v>
      </c>
      <c r="C65" s="139" t="s">
        <v>144</v>
      </c>
      <c r="D65" s="140" t="s">
        <v>204</v>
      </c>
      <c r="E65" s="141" t="s">
        <v>47</v>
      </c>
      <c r="F65" s="140" t="s">
        <v>141</v>
      </c>
      <c r="G65" s="139" t="s">
        <v>23</v>
      </c>
      <c r="H65" s="140" t="s">
        <v>204</v>
      </c>
      <c r="I65" s="141" t="s">
        <v>47</v>
      </c>
      <c r="J65" s="140" t="s">
        <v>141</v>
      </c>
      <c r="K65" s="139" t="s">
        <v>23</v>
      </c>
      <c r="L65" s="167">
        <v>393600</v>
      </c>
      <c r="M65" s="142">
        <f>3500*12</f>
        <v>42000</v>
      </c>
      <c r="N65" s="164" t="s">
        <v>20</v>
      </c>
      <c r="O65" s="143">
        <f>L65+M65</f>
        <v>435600</v>
      </c>
    </row>
    <row r="66" spans="1:15" x14ac:dyDescent="0.3">
      <c r="A66" s="129"/>
      <c r="B66" s="132"/>
      <c r="C66" s="131"/>
      <c r="D66" s="132"/>
      <c r="E66" s="133" t="s">
        <v>48</v>
      </c>
      <c r="F66" s="132"/>
      <c r="G66" s="131"/>
      <c r="H66" s="132"/>
      <c r="I66" s="133" t="s">
        <v>48</v>
      </c>
      <c r="J66" s="132"/>
      <c r="K66" s="131"/>
      <c r="L66" s="156" t="s">
        <v>205</v>
      </c>
      <c r="M66" s="134" t="s">
        <v>138</v>
      </c>
      <c r="N66" s="168"/>
      <c r="O66" s="154"/>
    </row>
    <row r="69" spans="1:15" x14ac:dyDescent="0.3">
      <c r="A69" s="89" t="s">
        <v>206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x14ac:dyDescent="0.3">
      <c r="A70" s="18"/>
      <c r="B70" s="17"/>
      <c r="C70" s="18"/>
      <c r="D70" s="18"/>
      <c r="E70" s="17"/>
      <c r="F70" s="18"/>
      <c r="G70" s="18"/>
      <c r="H70" s="18"/>
      <c r="I70" s="17"/>
      <c r="J70" s="17"/>
      <c r="K70" s="18"/>
      <c r="L70" s="18"/>
      <c r="M70" s="18"/>
      <c r="N70" s="18"/>
      <c r="O70" s="59"/>
    </row>
    <row r="71" spans="1:15" x14ac:dyDescent="0.3">
      <c r="A71" s="2" t="s">
        <v>183</v>
      </c>
    </row>
    <row r="73" spans="1:15" x14ac:dyDescent="0.3">
      <c r="A73" s="108" t="s">
        <v>2</v>
      </c>
      <c r="B73" s="65" t="s">
        <v>114</v>
      </c>
      <c r="C73" s="65" t="s">
        <v>115</v>
      </c>
      <c r="D73" s="109" t="s">
        <v>116</v>
      </c>
      <c r="E73" s="110"/>
      <c r="F73" s="110"/>
      <c r="G73" s="111"/>
      <c r="H73" s="109" t="s">
        <v>117</v>
      </c>
      <c r="I73" s="110"/>
      <c r="J73" s="110"/>
      <c r="K73" s="111"/>
      <c r="L73" s="109" t="s">
        <v>118</v>
      </c>
      <c r="M73" s="110"/>
      <c r="N73" s="111"/>
      <c r="O73" s="112" t="s">
        <v>119</v>
      </c>
    </row>
    <row r="74" spans="1:15" x14ac:dyDescent="0.3">
      <c r="A74" s="113"/>
      <c r="B74" s="114"/>
      <c r="C74" s="114" t="s">
        <v>120</v>
      </c>
      <c r="D74" s="108" t="s">
        <v>121</v>
      </c>
      <c r="E74" s="65" t="s">
        <v>5</v>
      </c>
      <c r="F74" s="115" t="s">
        <v>122</v>
      </c>
      <c r="G74" s="65" t="s">
        <v>4</v>
      </c>
      <c r="H74" s="65" t="s">
        <v>121</v>
      </c>
      <c r="I74" s="65" t="s">
        <v>5</v>
      </c>
      <c r="J74" s="60" t="s">
        <v>122</v>
      </c>
      <c r="K74" s="65" t="s">
        <v>4</v>
      </c>
      <c r="L74" s="60" t="s">
        <v>118</v>
      </c>
      <c r="M74" s="65" t="s">
        <v>123</v>
      </c>
      <c r="N74" s="65" t="s">
        <v>124</v>
      </c>
      <c r="O74" s="116"/>
    </row>
    <row r="75" spans="1:15" x14ac:dyDescent="0.3">
      <c r="A75" s="117"/>
      <c r="B75" s="43"/>
      <c r="C75" s="43"/>
      <c r="D75" s="117"/>
      <c r="E75" s="118"/>
      <c r="F75" s="119"/>
      <c r="G75" s="118"/>
      <c r="H75" s="118"/>
      <c r="I75" s="118"/>
      <c r="J75" s="119"/>
      <c r="K75" s="118"/>
      <c r="L75" s="44"/>
      <c r="M75" s="43" t="s">
        <v>5</v>
      </c>
      <c r="N75" s="43" t="s">
        <v>125</v>
      </c>
      <c r="O75" s="120"/>
    </row>
    <row r="76" spans="1:15" x14ac:dyDescent="0.3">
      <c r="A76" s="121">
        <v>24</v>
      </c>
      <c r="B76" s="169" t="s">
        <v>207</v>
      </c>
      <c r="C76" s="123" t="s">
        <v>144</v>
      </c>
      <c r="D76" s="124" t="s">
        <v>208</v>
      </c>
      <c r="E76" s="125" t="s">
        <v>49</v>
      </c>
      <c r="F76" s="124" t="s">
        <v>146</v>
      </c>
      <c r="G76" s="123" t="s">
        <v>32</v>
      </c>
      <c r="H76" s="124" t="s">
        <v>208</v>
      </c>
      <c r="I76" s="125" t="s">
        <v>49</v>
      </c>
      <c r="J76" s="124" t="s">
        <v>146</v>
      </c>
      <c r="K76" s="123" t="s">
        <v>32</v>
      </c>
      <c r="L76" s="126">
        <f>21140*12</f>
        <v>253680</v>
      </c>
      <c r="M76" s="123" t="s">
        <v>20</v>
      </c>
      <c r="N76" s="124" t="s">
        <v>20</v>
      </c>
      <c r="O76" s="128">
        <v>253680</v>
      </c>
    </row>
    <row r="77" spans="1:15" x14ac:dyDescent="0.3">
      <c r="A77" s="129"/>
      <c r="B77" s="130"/>
      <c r="C77" s="131" t="s">
        <v>131</v>
      </c>
      <c r="D77" s="132"/>
      <c r="E77" s="133"/>
      <c r="F77" s="130"/>
      <c r="G77" s="131"/>
      <c r="H77" s="132"/>
      <c r="I77" s="133"/>
      <c r="J77" s="130"/>
      <c r="K77" s="131"/>
      <c r="L77" s="134" t="s">
        <v>153</v>
      </c>
      <c r="M77" s="135"/>
      <c r="N77" s="132"/>
      <c r="O77" s="154"/>
    </row>
    <row r="78" spans="1:15" x14ac:dyDescent="0.3">
      <c r="A78" s="137">
        <v>25</v>
      </c>
      <c r="B78" s="138" t="s">
        <v>209</v>
      </c>
      <c r="C78" s="139" t="s">
        <v>144</v>
      </c>
      <c r="D78" s="140" t="s">
        <v>210</v>
      </c>
      <c r="E78" s="141" t="s">
        <v>50</v>
      </c>
      <c r="F78" s="140" t="s">
        <v>160</v>
      </c>
      <c r="G78" s="139" t="s">
        <v>51</v>
      </c>
      <c r="H78" s="140" t="s">
        <v>210</v>
      </c>
      <c r="I78" s="141" t="s">
        <v>50</v>
      </c>
      <c r="J78" s="140" t="s">
        <v>160</v>
      </c>
      <c r="K78" s="139" t="s">
        <v>51</v>
      </c>
      <c r="L78" s="142">
        <f>21190*12</f>
        <v>254280</v>
      </c>
      <c r="M78" s="139" t="s">
        <v>20</v>
      </c>
      <c r="N78" s="140" t="s">
        <v>20</v>
      </c>
      <c r="O78" s="143">
        <v>254280</v>
      </c>
    </row>
    <row r="79" spans="1:15" x14ac:dyDescent="0.3">
      <c r="A79" s="137"/>
      <c r="B79" s="138"/>
      <c r="C79" s="139" t="s">
        <v>211</v>
      </c>
      <c r="D79" s="140"/>
      <c r="E79" s="141"/>
      <c r="F79" s="140"/>
      <c r="G79" s="139"/>
      <c r="H79" s="140"/>
      <c r="I79" s="141"/>
      <c r="J79" s="140"/>
      <c r="K79" s="139"/>
      <c r="L79" s="145" t="s">
        <v>212</v>
      </c>
      <c r="M79" s="139"/>
      <c r="N79" s="140"/>
      <c r="O79" s="147"/>
    </row>
    <row r="80" spans="1:15" x14ac:dyDescent="0.3">
      <c r="A80" s="121">
        <v>26</v>
      </c>
      <c r="B80" s="169" t="s">
        <v>213</v>
      </c>
      <c r="C80" s="123" t="s">
        <v>214</v>
      </c>
      <c r="D80" s="124" t="s">
        <v>215</v>
      </c>
      <c r="E80" s="170" t="s">
        <v>52</v>
      </c>
      <c r="F80" s="124" t="s">
        <v>160</v>
      </c>
      <c r="G80" s="123" t="s">
        <v>53</v>
      </c>
      <c r="H80" s="124" t="s">
        <v>215</v>
      </c>
      <c r="I80" s="170" t="s">
        <v>52</v>
      </c>
      <c r="J80" s="124" t="s">
        <v>160</v>
      </c>
      <c r="K80" s="123" t="s">
        <v>53</v>
      </c>
      <c r="L80" s="126">
        <f>15440*12</f>
        <v>185280</v>
      </c>
      <c r="M80" s="124" t="s">
        <v>20</v>
      </c>
      <c r="N80" s="124" t="s">
        <v>20</v>
      </c>
      <c r="O80" s="128">
        <v>185280</v>
      </c>
    </row>
    <row r="81" spans="1:15" x14ac:dyDescent="0.3">
      <c r="A81" s="129"/>
      <c r="B81" s="130"/>
      <c r="C81" s="131" t="s">
        <v>216</v>
      </c>
      <c r="D81" s="132"/>
      <c r="E81" s="133"/>
      <c r="F81" s="132"/>
      <c r="G81" s="131"/>
      <c r="H81" s="132"/>
      <c r="I81" s="133"/>
      <c r="J81" s="130"/>
      <c r="K81" s="131"/>
      <c r="L81" s="134" t="s">
        <v>217</v>
      </c>
      <c r="M81" s="132"/>
      <c r="N81" s="132"/>
      <c r="O81" s="154"/>
    </row>
    <row r="82" spans="1:15" x14ac:dyDescent="0.3">
      <c r="A82" s="137"/>
      <c r="B82" s="71" t="s">
        <v>36</v>
      </c>
      <c r="C82" s="139"/>
      <c r="D82" s="140"/>
      <c r="E82" s="141"/>
      <c r="F82" s="140"/>
      <c r="G82" s="139"/>
      <c r="H82" s="140"/>
      <c r="I82" s="141"/>
      <c r="J82" s="140"/>
      <c r="K82" s="139"/>
      <c r="L82" s="140"/>
      <c r="M82" s="140"/>
      <c r="N82" s="140"/>
      <c r="O82" s="147"/>
    </row>
    <row r="83" spans="1:15" x14ac:dyDescent="0.3">
      <c r="A83" s="137">
        <v>27</v>
      </c>
      <c r="B83" s="45" t="s">
        <v>218</v>
      </c>
      <c r="C83" s="139" t="s">
        <v>144</v>
      </c>
      <c r="D83" s="140" t="s">
        <v>219</v>
      </c>
      <c r="E83" s="141" t="s">
        <v>220</v>
      </c>
      <c r="F83" s="140" t="s">
        <v>20</v>
      </c>
      <c r="G83" s="139" t="s">
        <v>20</v>
      </c>
      <c r="H83" s="140" t="s">
        <v>219</v>
      </c>
      <c r="I83" s="141" t="s">
        <v>220</v>
      </c>
      <c r="J83" s="140" t="s">
        <v>20</v>
      </c>
      <c r="K83" s="139" t="s">
        <v>20</v>
      </c>
      <c r="L83" s="142">
        <f>18190*12</f>
        <v>218280</v>
      </c>
      <c r="M83" s="140" t="s">
        <v>20</v>
      </c>
      <c r="N83" s="140" t="s">
        <v>20</v>
      </c>
      <c r="O83" s="143">
        <v>218280</v>
      </c>
    </row>
    <row r="84" spans="1:15" x14ac:dyDescent="0.3">
      <c r="A84" s="137"/>
      <c r="B84" s="138"/>
      <c r="C84" s="139" t="s">
        <v>221</v>
      </c>
      <c r="D84" s="140"/>
      <c r="E84" s="141" t="s">
        <v>222</v>
      </c>
      <c r="F84" s="140"/>
      <c r="G84" s="139"/>
      <c r="H84" s="140"/>
      <c r="I84" s="141" t="s">
        <v>222</v>
      </c>
      <c r="J84" s="140"/>
      <c r="K84" s="139"/>
      <c r="L84" s="134" t="s">
        <v>171</v>
      </c>
      <c r="M84" s="140"/>
      <c r="N84" s="140"/>
      <c r="O84" s="147"/>
    </row>
    <row r="85" spans="1:15" x14ac:dyDescent="0.3">
      <c r="A85" s="121"/>
      <c r="B85" s="159" t="s">
        <v>38</v>
      </c>
      <c r="C85" s="123"/>
      <c r="D85" s="124"/>
      <c r="E85" s="125"/>
      <c r="F85" s="124"/>
      <c r="G85" s="123"/>
      <c r="H85" s="124"/>
      <c r="I85" s="125"/>
      <c r="J85" s="124"/>
      <c r="K85" s="123"/>
      <c r="L85" s="124"/>
      <c r="M85" s="124"/>
      <c r="N85" s="124"/>
      <c r="O85" s="112"/>
    </row>
    <row r="86" spans="1:15" x14ac:dyDescent="0.3">
      <c r="A86" s="137">
        <v>28</v>
      </c>
      <c r="B86" s="157" t="s">
        <v>223</v>
      </c>
      <c r="C86" s="139" t="s">
        <v>179</v>
      </c>
      <c r="D86" s="140" t="s">
        <v>20</v>
      </c>
      <c r="E86" s="141" t="s">
        <v>224</v>
      </c>
      <c r="F86" s="140" t="s">
        <v>20</v>
      </c>
      <c r="G86" s="139" t="s">
        <v>20</v>
      </c>
      <c r="H86" s="140" t="s">
        <v>20</v>
      </c>
      <c r="I86" s="141" t="s">
        <v>224</v>
      </c>
      <c r="J86" s="140" t="s">
        <v>20</v>
      </c>
      <c r="K86" s="139" t="s">
        <v>20</v>
      </c>
      <c r="L86" s="142">
        <v>138000</v>
      </c>
      <c r="M86" s="140" t="s">
        <v>20</v>
      </c>
      <c r="N86" s="142" t="s">
        <v>20</v>
      </c>
      <c r="O86" s="143">
        <v>138000</v>
      </c>
    </row>
    <row r="87" spans="1:15" x14ac:dyDescent="0.3">
      <c r="A87" s="137"/>
      <c r="B87" s="138"/>
      <c r="C87" s="139" t="s">
        <v>225</v>
      </c>
      <c r="D87" s="140"/>
      <c r="E87" s="141" t="s">
        <v>226</v>
      </c>
      <c r="F87" s="140"/>
      <c r="G87" s="139"/>
      <c r="H87" s="140"/>
      <c r="I87" s="141" t="s">
        <v>226</v>
      </c>
      <c r="J87" s="140"/>
      <c r="K87" s="139"/>
      <c r="L87" s="140" t="s">
        <v>91</v>
      </c>
      <c r="M87" s="140"/>
      <c r="N87" s="140"/>
      <c r="O87" s="147"/>
    </row>
    <row r="88" spans="1:15" x14ac:dyDescent="0.3">
      <c r="A88" s="121"/>
      <c r="B88" s="166" t="s">
        <v>86</v>
      </c>
      <c r="C88" s="123"/>
      <c r="D88" s="124"/>
      <c r="E88" s="125"/>
      <c r="F88" s="124"/>
      <c r="G88" s="123"/>
      <c r="H88" s="124"/>
      <c r="I88" s="125"/>
      <c r="J88" s="124"/>
      <c r="K88" s="123"/>
      <c r="L88" s="124"/>
      <c r="M88" s="124"/>
      <c r="N88" s="124"/>
      <c r="O88" s="65"/>
    </row>
    <row r="89" spans="1:15" x14ac:dyDescent="0.3">
      <c r="A89" s="137">
        <v>29</v>
      </c>
      <c r="B89" s="140" t="s">
        <v>163</v>
      </c>
      <c r="C89" s="139" t="s">
        <v>144</v>
      </c>
      <c r="D89" s="140" t="s">
        <v>227</v>
      </c>
      <c r="E89" s="141" t="s">
        <v>56</v>
      </c>
      <c r="F89" s="140" t="s">
        <v>141</v>
      </c>
      <c r="G89" s="139" t="s">
        <v>23</v>
      </c>
      <c r="H89" s="140" t="s">
        <v>227</v>
      </c>
      <c r="I89" s="141" t="s">
        <v>56</v>
      </c>
      <c r="J89" s="140" t="s">
        <v>141</v>
      </c>
      <c r="K89" s="139" t="s">
        <v>23</v>
      </c>
      <c r="L89" s="142">
        <v>393600</v>
      </c>
      <c r="M89" s="142">
        <f>3500*12</f>
        <v>42000</v>
      </c>
      <c r="N89" s="140" t="s">
        <v>20</v>
      </c>
      <c r="O89" s="171">
        <f>L89+M89</f>
        <v>435600</v>
      </c>
    </row>
    <row r="90" spans="1:15" x14ac:dyDescent="0.3">
      <c r="A90" s="129"/>
      <c r="B90" s="132"/>
      <c r="C90" s="131"/>
      <c r="D90" s="132"/>
      <c r="E90" s="133" t="s">
        <v>57</v>
      </c>
      <c r="F90" s="132"/>
      <c r="G90" s="131"/>
      <c r="H90" s="132"/>
      <c r="I90" s="133" t="s">
        <v>57</v>
      </c>
      <c r="J90" s="132"/>
      <c r="K90" s="131"/>
      <c r="L90" s="134" t="s">
        <v>205</v>
      </c>
      <c r="M90" s="134" t="s">
        <v>138</v>
      </c>
      <c r="N90" s="132"/>
      <c r="O90" s="43"/>
    </row>
    <row r="91" spans="1:15" x14ac:dyDescent="0.3">
      <c r="A91" s="137">
        <v>30</v>
      </c>
      <c r="B91" s="138" t="s">
        <v>228</v>
      </c>
      <c r="C91" s="139" t="s">
        <v>179</v>
      </c>
      <c r="D91" s="140" t="s">
        <v>229</v>
      </c>
      <c r="E91" s="141" t="s">
        <v>58</v>
      </c>
      <c r="F91" s="140" t="s">
        <v>160</v>
      </c>
      <c r="G91" s="139" t="s">
        <v>51</v>
      </c>
      <c r="H91" s="140" t="s">
        <v>229</v>
      </c>
      <c r="I91" s="141" t="s">
        <v>58</v>
      </c>
      <c r="J91" s="140" t="s">
        <v>160</v>
      </c>
      <c r="K91" s="139" t="s">
        <v>51</v>
      </c>
      <c r="L91" s="142">
        <f>17690*12</f>
        <v>212280</v>
      </c>
      <c r="M91" s="139" t="s">
        <v>20</v>
      </c>
      <c r="N91" s="140" t="s">
        <v>20</v>
      </c>
      <c r="O91" s="143">
        <v>212280</v>
      </c>
    </row>
    <row r="92" spans="1:15" x14ac:dyDescent="0.3">
      <c r="A92" s="129"/>
      <c r="B92" s="130"/>
      <c r="C92" s="131" t="s">
        <v>230</v>
      </c>
      <c r="D92" s="132"/>
      <c r="E92" s="133"/>
      <c r="F92" s="132"/>
      <c r="G92" s="131"/>
      <c r="H92" s="132"/>
      <c r="I92" s="133"/>
      <c r="J92" s="130"/>
      <c r="K92" s="131"/>
      <c r="L92" s="134" t="s">
        <v>231</v>
      </c>
      <c r="M92" s="131"/>
      <c r="N92" s="132"/>
      <c r="O92" s="154"/>
    </row>
    <row r="93" spans="1:15" x14ac:dyDescent="0.3">
      <c r="A93" s="121"/>
      <c r="B93" s="159" t="s">
        <v>38</v>
      </c>
      <c r="C93" s="123"/>
      <c r="D93" s="124"/>
      <c r="E93" s="125"/>
      <c r="F93" s="124"/>
      <c r="G93" s="123"/>
      <c r="H93" s="124"/>
      <c r="I93" s="125"/>
      <c r="J93" s="122"/>
      <c r="K93" s="123"/>
      <c r="L93" s="124"/>
      <c r="M93" s="123"/>
      <c r="N93" s="124"/>
      <c r="O93" s="112"/>
    </row>
    <row r="94" spans="1:15" x14ac:dyDescent="0.3">
      <c r="A94" s="137">
        <v>31</v>
      </c>
      <c r="B94" s="138" t="s">
        <v>232</v>
      </c>
      <c r="C94" s="139" t="s">
        <v>179</v>
      </c>
      <c r="D94" s="140" t="s">
        <v>20</v>
      </c>
      <c r="E94" s="141" t="s">
        <v>233</v>
      </c>
      <c r="F94" s="140" t="s">
        <v>20</v>
      </c>
      <c r="G94" s="139" t="s">
        <v>20</v>
      </c>
      <c r="H94" s="140" t="s">
        <v>20</v>
      </c>
      <c r="I94" s="141" t="s">
        <v>96</v>
      </c>
      <c r="J94" s="140" t="s">
        <v>20</v>
      </c>
      <c r="K94" s="139" t="s">
        <v>20</v>
      </c>
      <c r="L94" s="142">
        <f>9690*12</f>
        <v>116280</v>
      </c>
      <c r="M94" s="139" t="s">
        <v>20</v>
      </c>
      <c r="N94" s="142" t="s">
        <v>20</v>
      </c>
      <c r="O94" s="143">
        <v>116280</v>
      </c>
    </row>
    <row r="95" spans="1:15" x14ac:dyDescent="0.3">
      <c r="A95" s="129"/>
      <c r="B95" s="130"/>
      <c r="C95" s="131" t="s">
        <v>230</v>
      </c>
      <c r="D95" s="132"/>
      <c r="E95" s="133"/>
      <c r="F95" s="132"/>
      <c r="G95" s="131"/>
      <c r="H95" s="132"/>
      <c r="I95" s="133"/>
      <c r="J95" s="130"/>
      <c r="K95" s="131"/>
      <c r="L95" s="132" t="s">
        <v>92</v>
      </c>
      <c r="M95" s="131"/>
      <c r="N95" s="132"/>
      <c r="O95" s="154"/>
    </row>
    <row r="96" spans="1:15" x14ac:dyDescent="0.3">
      <c r="A96" s="121">
        <v>32</v>
      </c>
      <c r="B96" s="172" t="s">
        <v>234</v>
      </c>
      <c r="C96" s="123" t="s">
        <v>235</v>
      </c>
      <c r="D96" s="124" t="s">
        <v>20</v>
      </c>
      <c r="E96" s="160" t="s">
        <v>180</v>
      </c>
      <c r="F96" s="124" t="s">
        <v>20</v>
      </c>
      <c r="G96" s="123" t="s">
        <v>20</v>
      </c>
      <c r="H96" s="124" t="s">
        <v>20</v>
      </c>
      <c r="I96" s="160" t="s">
        <v>180</v>
      </c>
      <c r="J96" s="124" t="s">
        <v>20</v>
      </c>
      <c r="K96" s="123" t="s">
        <v>20</v>
      </c>
      <c r="L96" s="126">
        <v>112800</v>
      </c>
      <c r="M96" s="123" t="s">
        <v>20</v>
      </c>
      <c r="N96" s="124" t="s">
        <v>20</v>
      </c>
      <c r="O96" s="128">
        <v>112800</v>
      </c>
    </row>
    <row r="97" spans="1:15" x14ac:dyDescent="0.3">
      <c r="A97" s="129"/>
      <c r="B97" s="130"/>
      <c r="C97" s="135" t="s">
        <v>236</v>
      </c>
      <c r="D97" s="132"/>
      <c r="E97" s="161" t="s">
        <v>237</v>
      </c>
      <c r="F97" s="132"/>
      <c r="G97" s="131"/>
      <c r="H97" s="132"/>
      <c r="I97" s="161" t="s">
        <v>237</v>
      </c>
      <c r="J97" s="130"/>
      <c r="K97" s="131"/>
      <c r="L97" s="132" t="s">
        <v>93</v>
      </c>
      <c r="M97" s="131"/>
      <c r="N97" s="132"/>
      <c r="O97" s="154"/>
    </row>
    <row r="98" spans="1:15" x14ac:dyDescent="0.3">
      <c r="A98" s="121"/>
      <c r="B98" s="166" t="s">
        <v>238</v>
      </c>
      <c r="C98" s="123"/>
      <c r="D98" s="124"/>
      <c r="E98" s="125"/>
      <c r="F98" s="124"/>
      <c r="G98" s="123"/>
      <c r="H98" s="124"/>
      <c r="I98" s="125"/>
      <c r="J98" s="124"/>
      <c r="K98" s="163"/>
      <c r="L98" s="124"/>
      <c r="M98" s="139"/>
      <c r="N98" s="124"/>
      <c r="O98" s="112"/>
    </row>
    <row r="99" spans="1:15" x14ac:dyDescent="0.3">
      <c r="A99" s="137"/>
      <c r="B99" s="81" t="s">
        <v>239</v>
      </c>
      <c r="C99" s="139"/>
      <c r="D99" s="140"/>
      <c r="E99" s="141"/>
      <c r="F99" s="140"/>
      <c r="G99" s="139"/>
      <c r="H99" s="140"/>
      <c r="I99" s="141"/>
      <c r="J99" s="140"/>
      <c r="K99" s="164"/>
      <c r="L99" s="140"/>
      <c r="M99" s="139"/>
      <c r="N99" s="140"/>
      <c r="O99" s="147"/>
    </row>
    <row r="100" spans="1:15" x14ac:dyDescent="0.3">
      <c r="A100" s="137">
        <v>33</v>
      </c>
      <c r="B100" s="140" t="s">
        <v>163</v>
      </c>
      <c r="C100" s="139" t="s">
        <v>144</v>
      </c>
      <c r="D100" s="140" t="s">
        <v>240</v>
      </c>
      <c r="E100" s="165" t="s">
        <v>241</v>
      </c>
      <c r="F100" s="140" t="s">
        <v>141</v>
      </c>
      <c r="G100" s="139" t="s">
        <v>23</v>
      </c>
      <c r="H100" s="140" t="s">
        <v>240</v>
      </c>
      <c r="I100" s="165" t="s">
        <v>241</v>
      </c>
      <c r="J100" s="140" t="s">
        <v>141</v>
      </c>
      <c r="K100" s="164" t="s">
        <v>23</v>
      </c>
      <c r="L100" s="142">
        <v>393600</v>
      </c>
      <c r="M100" s="142">
        <f>3500*12</f>
        <v>42000</v>
      </c>
      <c r="N100" s="140" t="s">
        <v>20</v>
      </c>
      <c r="O100" s="143">
        <f>L100+M100</f>
        <v>435600</v>
      </c>
    </row>
    <row r="101" spans="1:15" x14ac:dyDescent="0.3">
      <c r="A101" s="129"/>
      <c r="B101" s="130"/>
      <c r="C101" s="131"/>
      <c r="D101" s="132"/>
      <c r="E101" s="161" t="s">
        <v>73</v>
      </c>
      <c r="F101" s="132"/>
      <c r="G101" s="131"/>
      <c r="H101" s="132"/>
      <c r="I101" s="161" t="s">
        <v>73</v>
      </c>
      <c r="J101" s="132"/>
      <c r="K101" s="168"/>
      <c r="L101" s="134" t="s">
        <v>205</v>
      </c>
      <c r="M101" s="134" t="s">
        <v>138</v>
      </c>
      <c r="N101" s="132"/>
      <c r="O101" s="154"/>
    </row>
    <row r="102" spans="1:15" x14ac:dyDescent="0.3">
      <c r="A102" s="139"/>
      <c r="B102" s="141"/>
      <c r="C102" s="139"/>
      <c r="D102" s="139"/>
      <c r="E102" s="165"/>
      <c r="F102" s="139"/>
      <c r="G102" s="139"/>
      <c r="H102" s="139"/>
      <c r="I102" s="165"/>
      <c r="J102" s="139"/>
      <c r="K102" s="139"/>
      <c r="L102" s="146"/>
      <c r="M102" s="146"/>
      <c r="N102" s="139"/>
      <c r="O102" s="60"/>
    </row>
    <row r="103" spans="1:15" x14ac:dyDescent="0.3">
      <c r="A103" s="88" t="s">
        <v>242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</row>
    <row r="104" spans="1:15" x14ac:dyDescent="0.3">
      <c r="A104" s="18"/>
      <c r="B104" s="17"/>
      <c r="C104" s="18"/>
      <c r="D104" s="18"/>
      <c r="E104" s="17"/>
      <c r="F104" s="18"/>
      <c r="G104" s="18"/>
      <c r="H104" s="18"/>
      <c r="I104" s="17"/>
      <c r="J104" s="17"/>
      <c r="K104" s="18"/>
      <c r="L104" s="18"/>
      <c r="M104" s="18"/>
      <c r="N104" s="18"/>
      <c r="O104" s="59"/>
    </row>
    <row r="105" spans="1:15" x14ac:dyDescent="0.3">
      <c r="A105" s="2" t="s">
        <v>183</v>
      </c>
    </row>
    <row r="107" spans="1:15" x14ac:dyDescent="0.3">
      <c r="A107" s="108" t="s">
        <v>2</v>
      </c>
      <c r="B107" s="65" t="s">
        <v>114</v>
      </c>
      <c r="C107" s="65" t="s">
        <v>115</v>
      </c>
      <c r="D107" s="109" t="s">
        <v>116</v>
      </c>
      <c r="E107" s="110"/>
      <c r="F107" s="110"/>
      <c r="G107" s="111"/>
      <c r="H107" s="109" t="s">
        <v>117</v>
      </c>
      <c r="I107" s="110"/>
      <c r="J107" s="110"/>
      <c r="K107" s="111"/>
      <c r="L107" s="109" t="s">
        <v>118</v>
      </c>
      <c r="M107" s="110"/>
      <c r="N107" s="111"/>
      <c r="O107" s="112" t="s">
        <v>119</v>
      </c>
    </row>
    <row r="108" spans="1:15" x14ac:dyDescent="0.3">
      <c r="A108" s="113"/>
      <c r="B108" s="114"/>
      <c r="C108" s="114" t="s">
        <v>120</v>
      </c>
      <c r="D108" s="108" t="s">
        <v>121</v>
      </c>
      <c r="E108" s="65" t="s">
        <v>5</v>
      </c>
      <c r="F108" s="115" t="s">
        <v>122</v>
      </c>
      <c r="G108" s="65" t="s">
        <v>4</v>
      </c>
      <c r="H108" s="65" t="s">
        <v>121</v>
      </c>
      <c r="I108" s="65" t="s">
        <v>5</v>
      </c>
      <c r="J108" s="60" t="s">
        <v>122</v>
      </c>
      <c r="K108" s="65" t="s">
        <v>4</v>
      </c>
      <c r="L108" s="60" t="s">
        <v>118</v>
      </c>
      <c r="M108" s="65" t="s">
        <v>123</v>
      </c>
      <c r="N108" s="65" t="s">
        <v>124</v>
      </c>
      <c r="O108" s="116"/>
    </row>
    <row r="109" spans="1:15" x14ac:dyDescent="0.3">
      <c r="A109" s="117"/>
      <c r="B109" s="43"/>
      <c r="C109" s="43"/>
      <c r="D109" s="117"/>
      <c r="E109" s="118"/>
      <c r="F109" s="119"/>
      <c r="G109" s="118"/>
      <c r="H109" s="118"/>
      <c r="I109" s="118"/>
      <c r="J109" s="119"/>
      <c r="K109" s="118"/>
      <c r="L109" s="44"/>
      <c r="M109" s="43" t="s">
        <v>5</v>
      </c>
      <c r="N109" s="43" t="s">
        <v>125</v>
      </c>
      <c r="O109" s="120"/>
    </row>
    <row r="110" spans="1:15" x14ac:dyDescent="0.3">
      <c r="A110" s="121">
        <v>34</v>
      </c>
      <c r="B110" s="124" t="s">
        <v>163</v>
      </c>
      <c r="C110" s="123" t="s">
        <v>144</v>
      </c>
      <c r="D110" s="124" t="s">
        <v>243</v>
      </c>
      <c r="E110" s="125" t="s">
        <v>61</v>
      </c>
      <c r="F110" s="124" t="s">
        <v>146</v>
      </c>
      <c r="G110" s="123" t="s">
        <v>28</v>
      </c>
      <c r="H110" s="124" t="s">
        <v>243</v>
      </c>
      <c r="I110" s="125" t="s">
        <v>61</v>
      </c>
      <c r="J110" s="124" t="s">
        <v>146</v>
      </c>
      <c r="K110" s="123" t="s">
        <v>28</v>
      </c>
      <c r="L110" s="126">
        <v>355320</v>
      </c>
      <c r="M110" s="124" t="s">
        <v>20</v>
      </c>
      <c r="N110" s="124" t="s">
        <v>20</v>
      </c>
      <c r="O110" s="128">
        <v>355320</v>
      </c>
    </row>
    <row r="111" spans="1:15" x14ac:dyDescent="0.3">
      <c r="A111" s="129"/>
      <c r="B111" s="130"/>
      <c r="C111" s="131"/>
      <c r="D111" s="132"/>
      <c r="E111" s="133"/>
      <c r="F111" s="132"/>
      <c r="G111" s="131"/>
      <c r="H111" s="132"/>
      <c r="I111" s="133"/>
      <c r="J111" s="132"/>
      <c r="K111" s="131"/>
      <c r="L111" s="134" t="s">
        <v>244</v>
      </c>
      <c r="M111" s="132"/>
      <c r="N111" s="132"/>
      <c r="O111" s="154"/>
    </row>
    <row r="112" spans="1:15" x14ac:dyDescent="0.3">
      <c r="A112" s="140">
        <v>35</v>
      </c>
      <c r="B112" s="141" t="s">
        <v>245</v>
      </c>
      <c r="C112" s="140" t="s">
        <v>127</v>
      </c>
      <c r="D112" s="139" t="s">
        <v>246</v>
      </c>
      <c r="E112" s="138" t="s">
        <v>62</v>
      </c>
      <c r="F112" s="139" t="s">
        <v>20</v>
      </c>
      <c r="G112" s="140" t="s">
        <v>20</v>
      </c>
      <c r="H112" s="139" t="s">
        <v>246</v>
      </c>
      <c r="I112" s="138" t="s">
        <v>62</v>
      </c>
      <c r="J112" s="139" t="s">
        <v>20</v>
      </c>
      <c r="K112" s="140" t="s">
        <v>20</v>
      </c>
      <c r="L112" s="55">
        <f>21150*12</f>
        <v>253800</v>
      </c>
      <c r="M112" s="140" t="s">
        <v>20</v>
      </c>
      <c r="N112" s="139" t="s">
        <v>20</v>
      </c>
      <c r="O112" s="171">
        <v>253800</v>
      </c>
    </row>
    <row r="113" spans="1:15" x14ac:dyDescent="0.3">
      <c r="A113" s="132"/>
      <c r="B113" s="133"/>
      <c r="C113" s="132" t="s">
        <v>177</v>
      </c>
      <c r="D113" s="131"/>
      <c r="E113" s="130"/>
      <c r="F113" s="131"/>
      <c r="G113" s="132"/>
      <c r="H113" s="131"/>
      <c r="I113" s="130"/>
      <c r="J113" s="131"/>
      <c r="K113" s="132"/>
      <c r="L113" s="131" t="s">
        <v>247</v>
      </c>
      <c r="M113" s="130"/>
      <c r="N113" s="133"/>
      <c r="O113" s="173"/>
    </row>
    <row r="114" spans="1:15" x14ac:dyDescent="0.3">
      <c r="A114" s="124">
        <v>36</v>
      </c>
      <c r="B114" s="125" t="s">
        <v>248</v>
      </c>
      <c r="C114" s="124" t="s">
        <v>144</v>
      </c>
      <c r="D114" s="123" t="s">
        <v>249</v>
      </c>
      <c r="E114" s="122" t="s">
        <v>62</v>
      </c>
      <c r="F114" s="123" t="s">
        <v>20</v>
      </c>
      <c r="G114" s="124" t="s">
        <v>20</v>
      </c>
      <c r="H114" s="123" t="s">
        <v>249</v>
      </c>
      <c r="I114" s="122" t="s">
        <v>62</v>
      </c>
      <c r="J114" s="123" t="s">
        <v>20</v>
      </c>
      <c r="K114" s="124" t="s">
        <v>20</v>
      </c>
      <c r="L114" s="127">
        <f>17910*12</f>
        <v>214920</v>
      </c>
      <c r="M114" s="124" t="s">
        <v>20</v>
      </c>
      <c r="N114" s="123" t="s">
        <v>20</v>
      </c>
      <c r="O114" s="174">
        <v>214920</v>
      </c>
    </row>
    <row r="115" spans="1:15" x14ac:dyDescent="0.3">
      <c r="A115" s="132"/>
      <c r="B115" s="133"/>
      <c r="C115" s="132" t="s">
        <v>177</v>
      </c>
      <c r="D115" s="131"/>
      <c r="E115" s="130"/>
      <c r="F115" s="131"/>
      <c r="G115" s="132"/>
      <c r="H115" s="131"/>
      <c r="I115" s="130"/>
      <c r="J115" s="131"/>
      <c r="K115" s="132"/>
      <c r="L115" s="131" t="s">
        <v>250</v>
      </c>
      <c r="M115" s="130"/>
      <c r="N115" s="133"/>
      <c r="O115" s="173"/>
    </row>
    <row r="116" spans="1:15" x14ac:dyDescent="0.3">
      <c r="A116" s="124">
        <v>37</v>
      </c>
      <c r="B116" s="125" t="s">
        <v>251</v>
      </c>
      <c r="C116" s="124" t="s">
        <v>144</v>
      </c>
      <c r="D116" s="123" t="s">
        <v>252</v>
      </c>
      <c r="E116" s="138" t="s">
        <v>62</v>
      </c>
      <c r="F116" s="139" t="s">
        <v>20</v>
      </c>
      <c r="G116" s="140" t="s">
        <v>20</v>
      </c>
      <c r="H116" s="139" t="s">
        <v>252</v>
      </c>
      <c r="I116" s="138" t="s">
        <v>62</v>
      </c>
      <c r="J116" s="123" t="s">
        <v>20</v>
      </c>
      <c r="K116" s="124" t="s">
        <v>20</v>
      </c>
      <c r="L116" s="126">
        <f>17910*12</f>
        <v>214920</v>
      </c>
      <c r="M116" s="124" t="s">
        <v>20</v>
      </c>
      <c r="N116" s="123" t="s">
        <v>20</v>
      </c>
      <c r="O116" s="174">
        <v>214920</v>
      </c>
    </row>
    <row r="117" spans="1:15" x14ac:dyDescent="0.3">
      <c r="A117" s="132"/>
      <c r="B117" s="133"/>
      <c r="C117" s="132" t="s">
        <v>177</v>
      </c>
      <c r="D117" s="131"/>
      <c r="E117" s="138"/>
      <c r="F117" s="133"/>
      <c r="G117" s="132"/>
      <c r="H117" s="131"/>
      <c r="I117" s="138"/>
      <c r="J117" s="133"/>
      <c r="K117" s="132"/>
      <c r="L117" s="132" t="s">
        <v>250</v>
      </c>
      <c r="M117" s="130"/>
      <c r="N117" s="133"/>
      <c r="O117" s="173"/>
    </row>
    <row r="118" spans="1:15" x14ac:dyDescent="0.3">
      <c r="A118" s="124"/>
      <c r="B118" s="175" t="s">
        <v>38</v>
      </c>
      <c r="C118" s="124"/>
      <c r="D118" s="123"/>
      <c r="E118" s="122"/>
      <c r="F118" s="125"/>
      <c r="G118" s="124"/>
      <c r="H118" s="123"/>
      <c r="I118" s="122"/>
      <c r="J118" s="125"/>
      <c r="K118" s="124"/>
      <c r="L118" s="125"/>
      <c r="M118" s="122"/>
      <c r="N118" s="125"/>
      <c r="O118" s="122"/>
    </row>
    <row r="119" spans="1:15" x14ac:dyDescent="0.3">
      <c r="A119" s="140">
        <v>38</v>
      </c>
      <c r="B119" s="141" t="s">
        <v>253</v>
      </c>
      <c r="C119" s="140" t="s">
        <v>144</v>
      </c>
      <c r="D119" s="139" t="s">
        <v>20</v>
      </c>
      <c r="E119" s="138" t="s">
        <v>63</v>
      </c>
      <c r="F119" s="139" t="s">
        <v>20</v>
      </c>
      <c r="G119" s="140" t="s">
        <v>20</v>
      </c>
      <c r="H119" s="139" t="s">
        <v>20</v>
      </c>
      <c r="I119" s="138" t="s">
        <v>63</v>
      </c>
      <c r="J119" s="139" t="s">
        <v>20</v>
      </c>
      <c r="K119" s="140" t="s">
        <v>20</v>
      </c>
      <c r="L119" s="55">
        <f>12260*12</f>
        <v>147120</v>
      </c>
      <c r="M119" s="140" t="s">
        <v>20</v>
      </c>
      <c r="N119" s="55" t="s">
        <v>20</v>
      </c>
      <c r="O119" s="171">
        <v>147120</v>
      </c>
    </row>
    <row r="120" spans="1:15" x14ac:dyDescent="0.3">
      <c r="A120" s="132"/>
      <c r="B120" s="119"/>
      <c r="C120" s="132" t="s">
        <v>177</v>
      </c>
      <c r="D120" s="131"/>
      <c r="E120" s="130"/>
      <c r="F120" s="133"/>
      <c r="G120" s="132"/>
      <c r="H120" s="131"/>
      <c r="I120" s="130"/>
      <c r="J120" s="133"/>
      <c r="K120" s="132"/>
      <c r="L120" s="131" t="s">
        <v>94</v>
      </c>
      <c r="M120" s="130"/>
      <c r="N120" s="131"/>
      <c r="O120" s="173"/>
    </row>
    <row r="121" spans="1:15" x14ac:dyDescent="0.3">
      <c r="A121" s="140">
        <v>39</v>
      </c>
      <c r="B121" s="141" t="s">
        <v>254</v>
      </c>
      <c r="C121" s="140" t="s">
        <v>235</v>
      </c>
      <c r="D121" s="139" t="s">
        <v>20</v>
      </c>
      <c r="E121" s="138" t="s">
        <v>63</v>
      </c>
      <c r="F121" s="139" t="s">
        <v>20</v>
      </c>
      <c r="G121" s="140" t="s">
        <v>20</v>
      </c>
      <c r="H121" s="139" t="s">
        <v>20</v>
      </c>
      <c r="I121" s="138" t="s">
        <v>63</v>
      </c>
      <c r="J121" s="139" t="s">
        <v>20</v>
      </c>
      <c r="K121" s="140" t="s">
        <v>20</v>
      </c>
      <c r="L121" s="55">
        <f>11190*12</f>
        <v>134280</v>
      </c>
      <c r="M121" s="140" t="s">
        <v>20</v>
      </c>
      <c r="N121" s="55" t="s">
        <v>20</v>
      </c>
      <c r="O121" s="171">
        <v>134280</v>
      </c>
    </row>
    <row r="122" spans="1:15" x14ac:dyDescent="0.3">
      <c r="A122" s="132"/>
      <c r="B122" s="133"/>
      <c r="C122" s="132" t="s">
        <v>255</v>
      </c>
      <c r="D122" s="131"/>
      <c r="E122" s="130"/>
      <c r="F122" s="131"/>
      <c r="G122" s="132"/>
      <c r="H122" s="131"/>
      <c r="I122" s="130"/>
      <c r="J122" s="131"/>
      <c r="K122" s="132"/>
      <c r="L122" s="131" t="s">
        <v>95</v>
      </c>
      <c r="M122" s="130"/>
      <c r="N122" s="131"/>
      <c r="O122" s="173"/>
    </row>
    <row r="123" spans="1:15" x14ac:dyDescent="0.3">
      <c r="A123" s="121"/>
      <c r="B123" s="159" t="s">
        <v>42</v>
      </c>
      <c r="C123" s="123"/>
      <c r="D123" s="124"/>
      <c r="E123" s="125"/>
      <c r="F123" s="124"/>
      <c r="G123" s="123"/>
      <c r="H123" s="124"/>
      <c r="I123" s="125"/>
      <c r="J123" s="124"/>
      <c r="K123" s="123"/>
      <c r="L123" s="124"/>
      <c r="M123" s="163"/>
      <c r="N123" s="124"/>
      <c r="O123" s="112"/>
    </row>
    <row r="124" spans="1:15" x14ac:dyDescent="0.3">
      <c r="A124" s="137">
        <v>40</v>
      </c>
      <c r="B124" s="138" t="s">
        <v>256</v>
      </c>
      <c r="C124" s="139" t="s">
        <v>235</v>
      </c>
      <c r="D124" s="140" t="s">
        <v>20</v>
      </c>
      <c r="E124" s="141" t="s">
        <v>64</v>
      </c>
      <c r="F124" s="140" t="s">
        <v>20</v>
      </c>
      <c r="G124" s="139" t="s">
        <v>20</v>
      </c>
      <c r="H124" s="140" t="s">
        <v>20</v>
      </c>
      <c r="I124" s="141" t="s">
        <v>64</v>
      </c>
      <c r="J124" s="140" t="s">
        <v>20</v>
      </c>
      <c r="K124" s="139" t="s">
        <v>20</v>
      </c>
      <c r="L124" s="142">
        <v>108000</v>
      </c>
      <c r="M124" s="164" t="s">
        <v>20</v>
      </c>
      <c r="N124" s="142" t="s">
        <v>20</v>
      </c>
      <c r="O124" s="143">
        <v>108000</v>
      </c>
    </row>
    <row r="125" spans="1:15" x14ac:dyDescent="0.3">
      <c r="A125" s="129"/>
      <c r="B125" s="130"/>
      <c r="C125" s="131" t="s">
        <v>255</v>
      </c>
      <c r="D125" s="132"/>
      <c r="E125" s="133"/>
      <c r="F125" s="130"/>
      <c r="G125" s="131"/>
      <c r="H125" s="132"/>
      <c r="I125" s="133"/>
      <c r="J125" s="130"/>
      <c r="K125" s="131"/>
      <c r="L125" s="132" t="s">
        <v>190</v>
      </c>
      <c r="M125" s="168"/>
      <c r="N125" s="132"/>
      <c r="O125" s="173"/>
    </row>
    <row r="126" spans="1:15" x14ac:dyDescent="0.3">
      <c r="D126" s="84"/>
      <c r="H126" s="84"/>
      <c r="K126" s="84"/>
    </row>
    <row r="127" spans="1:15" x14ac:dyDescent="0.3">
      <c r="D127" s="84"/>
      <c r="H127" s="84"/>
      <c r="K127" s="84"/>
    </row>
    <row r="128" spans="1:15" x14ac:dyDescent="0.3">
      <c r="D128" s="84"/>
      <c r="H128" s="84"/>
      <c r="K128" s="84"/>
    </row>
    <row r="129" spans="4:11" x14ac:dyDescent="0.3">
      <c r="D129" s="84"/>
      <c r="H129" s="84"/>
      <c r="K129" s="84"/>
    </row>
    <row r="130" spans="4:11" x14ac:dyDescent="0.3">
      <c r="D130" s="84"/>
      <c r="H130" s="84"/>
      <c r="K130" s="84"/>
    </row>
    <row r="131" spans="4:11" x14ac:dyDescent="0.3">
      <c r="D131" s="84"/>
      <c r="H131" s="84"/>
      <c r="K131" s="84"/>
    </row>
    <row r="132" spans="4:11" x14ac:dyDescent="0.3">
      <c r="D132" s="84"/>
      <c r="H132" s="84"/>
      <c r="K132" s="84"/>
    </row>
    <row r="133" spans="4:11" x14ac:dyDescent="0.3">
      <c r="D133" s="84"/>
      <c r="H133" s="84"/>
      <c r="K133" s="84"/>
    </row>
    <row r="134" spans="4:11" x14ac:dyDescent="0.3">
      <c r="D134" s="84"/>
      <c r="H134" s="84"/>
      <c r="K134" s="84"/>
    </row>
    <row r="135" spans="4:11" x14ac:dyDescent="0.3">
      <c r="D135" s="84"/>
      <c r="H135" s="84"/>
      <c r="K135" s="84"/>
    </row>
    <row r="136" spans="4:11" x14ac:dyDescent="0.3">
      <c r="D136" s="84"/>
      <c r="H136" s="84"/>
      <c r="K136" s="84"/>
    </row>
    <row r="137" spans="4:11" x14ac:dyDescent="0.3">
      <c r="D137" s="84"/>
      <c r="H137" s="84"/>
      <c r="K137" s="84"/>
    </row>
    <row r="138" spans="4:11" x14ac:dyDescent="0.3">
      <c r="D138" s="84"/>
      <c r="H138" s="84"/>
      <c r="K138" s="84"/>
    </row>
    <row r="139" spans="4:11" x14ac:dyDescent="0.3">
      <c r="D139" s="84"/>
      <c r="H139" s="84"/>
      <c r="K139" s="84"/>
    </row>
    <row r="140" spans="4:11" x14ac:dyDescent="0.3">
      <c r="D140" s="84"/>
      <c r="H140" s="84"/>
      <c r="K140" s="84"/>
    </row>
    <row r="141" spans="4:11" x14ac:dyDescent="0.3">
      <c r="D141" s="84"/>
      <c r="H141" s="84"/>
      <c r="K141" s="84"/>
    </row>
    <row r="142" spans="4:11" x14ac:dyDescent="0.3">
      <c r="D142" s="84"/>
      <c r="H142" s="84"/>
      <c r="K142" s="84"/>
    </row>
    <row r="143" spans="4:11" x14ac:dyDescent="0.3">
      <c r="D143" s="84"/>
      <c r="H143" s="84"/>
      <c r="K143" s="84"/>
    </row>
    <row r="144" spans="4:11" x14ac:dyDescent="0.3">
      <c r="D144" s="84"/>
      <c r="H144" s="84"/>
      <c r="K144" s="84"/>
    </row>
    <row r="145" spans="4:11" x14ac:dyDescent="0.3">
      <c r="D145" s="84"/>
      <c r="H145" s="84"/>
      <c r="K145" s="84"/>
    </row>
    <row r="146" spans="4:11" x14ac:dyDescent="0.3">
      <c r="D146" s="84"/>
      <c r="H146" s="84"/>
      <c r="K146" s="84"/>
    </row>
    <row r="147" spans="4:11" x14ac:dyDescent="0.3">
      <c r="D147" s="84"/>
      <c r="H147" s="84"/>
      <c r="K147" s="84"/>
    </row>
    <row r="148" spans="4:11" x14ac:dyDescent="0.3">
      <c r="D148" s="84"/>
      <c r="H148" s="84"/>
      <c r="K148" s="84"/>
    </row>
    <row r="149" spans="4:11" x14ac:dyDescent="0.3">
      <c r="D149" s="84"/>
      <c r="H149" s="84"/>
      <c r="K149" s="84"/>
    </row>
    <row r="150" spans="4:11" x14ac:dyDescent="0.3">
      <c r="D150" s="84"/>
      <c r="H150" s="84"/>
      <c r="K150" s="84"/>
    </row>
    <row r="151" spans="4:11" x14ac:dyDescent="0.3">
      <c r="D151" s="84"/>
      <c r="H151" s="84"/>
      <c r="K151" s="84"/>
    </row>
    <row r="152" spans="4:11" x14ac:dyDescent="0.3">
      <c r="D152" s="84"/>
      <c r="H152" s="84"/>
      <c r="K152" s="84"/>
    </row>
    <row r="153" spans="4:11" x14ac:dyDescent="0.3">
      <c r="D153" s="84"/>
      <c r="H153" s="84"/>
      <c r="K153" s="84"/>
    </row>
    <row r="154" spans="4:11" x14ac:dyDescent="0.3">
      <c r="D154" s="84"/>
      <c r="H154" s="84"/>
      <c r="K154" s="84"/>
    </row>
    <row r="155" spans="4:11" x14ac:dyDescent="0.3">
      <c r="D155" s="84"/>
      <c r="H155" s="84"/>
      <c r="K155" s="84"/>
    </row>
    <row r="156" spans="4:11" x14ac:dyDescent="0.3">
      <c r="D156" s="84"/>
      <c r="K156" s="84"/>
    </row>
    <row r="157" spans="4:11" x14ac:dyDescent="0.3">
      <c r="D157" s="84"/>
      <c r="K157" s="84"/>
    </row>
    <row r="158" spans="4:11" x14ac:dyDescent="0.3">
      <c r="D158" s="84"/>
      <c r="K158" s="84"/>
    </row>
    <row r="159" spans="4:11" x14ac:dyDescent="0.3">
      <c r="D159" s="84"/>
      <c r="K159" s="84"/>
    </row>
    <row r="160" spans="4:11" x14ac:dyDescent="0.3">
      <c r="D160" s="84"/>
      <c r="K160" s="84"/>
    </row>
    <row r="161" spans="4:11" x14ac:dyDescent="0.3">
      <c r="D161" s="84"/>
      <c r="K161" s="84"/>
    </row>
    <row r="162" spans="4:11" x14ac:dyDescent="0.3">
      <c r="D162" s="84"/>
      <c r="K162" s="84"/>
    </row>
    <row r="163" spans="4:11" x14ac:dyDescent="0.3">
      <c r="D163" s="84"/>
      <c r="K163" s="84"/>
    </row>
    <row r="164" spans="4:11" x14ac:dyDescent="0.3">
      <c r="D164" s="84"/>
      <c r="K164" s="84"/>
    </row>
    <row r="165" spans="4:11" x14ac:dyDescent="0.3">
      <c r="D165" s="84"/>
      <c r="K165" s="84"/>
    </row>
    <row r="166" spans="4:11" x14ac:dyDescent="0.3">
      <c r="D166" s="84"/>
      <c r="K166" s="84"/>
    </row>
    <row r="167" spans="4:11" x14ac:dyDescent="0.3">
      <c r="D167" s="84"/>
      <c r="K167" s="84"/>
    </row>
    <row r="168" spans="4:11" x14ac:dyDescent="0.3">
      <c r="D168" s="84"/>
      <c r="K168" s="84"/>
    </row>
    <row r="169" spans="4:11" x14ac:dyDescent="0.3">
      <c r="D169" s="84"/>
      <c r="K169" s="84"/>
    </row>
    <row r="170" spans="4:11" x14ac:dyDescent="0.3">
      <c r="D170" s="84"/>
      <c r="K170" s="84"/>
    </row>
    <row r="171" spans="4:11" x14ac:dyDescent="0.3">
      <c r="D171" s="84"/>
      <c r="K171" s="84"/>
    </row>
    <row r="172" spans="4:11" x14ac:dyDescent="0.3">
      <c r="D172" s="84"/>
    </row>
    <row r="173" spans="4:11" x14ac:dyDescent="0.3">
      <c r="D173" s="84"/>
    </row>
    <row r="174" spans="4:11" x14ac:dyDescent="0.3">
      <c r="D174" s="84"/>
    </row>
    <row r="175" spans="4:11" x14ac:dyDescent="0.3">
      <c r="D175" s="84"/>
    </row>
    <row r="176" spans="4:11" x14ac:dyDescent="0.3">
      <c r="D176" s="84"/>
    </row>
    <row r="177" spans="4:4" x14ac:dyDescent="0.3">
      <c r="D177" s="84"/>
    </row>
    <row r="178" spans="4:4" x14ac:dyDescent="0.3">
      <c r="D178" s="84"/>
    </row>
    <row r="179" spans="4:4" x14ac:dyDescent="0.3">
      <c r="D179" s="84"/>
    </row>
    <row r="180" spans="4:4" x14ac:dyDescent="0.3">
      <c r="D180" s="84"/>
    </row>
    <row r="181" spans="4:4" x14ac:dyDescent="0.3">
      <c r="D181" s="84"/>
    </row>
    <row r="182" spans="4:4" x14ac:dyDescent="0.3">
      <c r="D182" s="84"/>
    </row>
    <row r="183" spans="4:4" x14ac:dyDescent="0.3">
      <c r="D183" s="84"/>
    </row>
    <row r="184" spans="4:4" x14ac:dyDescent="0.3">
      <c r="D184" s="84"/>
    </row>
    <row r="185" spans="4:4" x14ac:dyDescent="0.3">
      <c r="D185" s="84"/>
    </row>
    <row r="186" spans="4:4" x14ac:dyDescent="0.3">
      <c r="D186" s="84"/>
    </row>
    <row r="187" spans="4:4" x14ac:dyDescent="0.3">
      <c r="D187" s="84"/>
    </row>
    <row r="188" spans="4:4" x14ac:dyDescent="0.3">
      <c r="D188" s="84"/>
    </row>
  </sheetData>
  <mergeCells count="16">
    <mergeCell ref="A69:O69"/>
    <mergeCell ref="D73:G73"/>
    <mergeCell ref="H73:K73"/>
    <mergeCell ref="L73:N73"/>
    <mergeCell ref="A103:O103"/>
    <mergeCell ref="D107:G107"/>
    <mergeCell ref="H107:K107"/>
    <mergeCell ref="L107:N107"/>
    <mergeCell ref="A1:O1"/>
    <mergeCell ref="D4:G4"/>
    <mergeCell ref="H4:K4"/>
    <mergeCell ref="L4:N4"/>
    <mergeCell ref="A35:O35"/>
    <mergeCell ref="D39:G39"/>
    <mergeCell ref="H39:K39"/>
    <mergeCell ref="L39:N39"/>
  </mergeCells>
  <pageMargins left="0.19685039370078741" right="0.19685039370078741" top="0.59055118110236227" bottom="0.39370078740157483" header="0.31496062992125984" footer="0.31496062992125984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9</vt:lpstr>
      <vt:lpstr>11</vt:lpstr>
    </vt:vector>
  </TitlesOfParts>
  <Company>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2017-09-23T06:29:21Z</cp:lastPrinted>
  <dcterms:created xsi:type="dcterms:W3CDTF">2016-02-09T03:11:12Z</dcterms:created>
  <dcterms:modified xsi:type="dcterms:W3CDTF">2017-11-10T09:16:54Z</dcterms:modified>
</cp:coreProperties>
</file>