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อัตรากำลังที่ใช้(ล่าสุด)\ปีงบ 2561 - 2563\ปรับปรุงครั้งที่ 1\ตัวจริงหลังเข้าอนุแล้ว\เอกสารประกอบการขอปรับปรุงตำแหน่ง\"/>
    </mc:Choice>
  </mc:AlternateContent>
  <xr:revisionPtr revIDLastSave="0" documentId="13_ncr:1_{31677D02-E4D5-41F0-AEF9-C2BD3E7B0969}" xr6:coauthVersionLast="40" xr6:coauthVersionMax="40" xr10:uidLastSave="{00000000-0000-0000-0000-000000000000}"/>
  <bookViews>
    <workbookView xWindow="765" yWindow="-240" windowWidth="13995" windowHeight="7425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4" l="1"/>
  <c r="R79" i="4" s="1"/>
  <c r="P74" i="4"/>
  <c r="Q74" i="4" s="1"/>
  <c r="R74" i="4" s="1"/>
  <c r="P67" i="4"/>
  <c r="Q67" i="4" s="1"/>
  <c r="R67" i="4" s="1"/>
  <c r="P64" i="4"/>
  <c r="Q64" i="4" s="1"/>
  <c r="R64" i="4" s="1"/>
  <c r="P60" i="4"/>
  <c r="Q60" i="4" s="1"/>
  <c r="R60" i="4" s="1"/>
  <c r="O56" i="4"/>
  <c r="N56" i="4"/>
  <c r="M56" i="4"/>
  <c r="P56" i="4" s="1"/>
  <c r="P54" i="4"/>
  <c r="Q54" i="4" s="1"/>
  <c r="R54" i="4" s="1"/>
  <c r="P52" i="4"/>
  <c r="Q52" i="4" s="1"/>
  <c r="R52" i="4" s="1"/>
  <c r="O49" i="4"/>
  <c r="N49" i="4"/>
  <c r="M49" i="4"/>
  <c r="P49" i="4" s="1"/>
  <c r="O47" i="4"/>
  <c r="N47" i="4"/>
  <c r="M47" i="4"/>
  <c r="P47" i="4" s="1"/>
  <c r="O46" i="4"/>
  <c r="N46" i="4"/>
  <c r="M46" i="4"/>
  <c r="P46" i="4" s="1"/>
  <c r="O45" i="4"/>
  <c r="N45" i="4"/>
  <c r="M45" i="4"/>
  <c r="P45" i="4" s="1"/>
  <c r="P43" i="4"/>
  <c r="Q43" i="4" s="1"/>
  <c r="R43" i="4" s="1"/>
  <c r="P30" i="4"/>
  <c r="Q30" i="4" s="1"/>
  <c r="R30" i="4" s="1"/>
  <c r="P28" i="4"/>
  <c r="Q28" i="4" s="1"/>
  <c r="R28" i="4" s="1"/>
  <c r="P25" i="4"/>
  <c r="Q25" i="4" s="1"/>
  <c r="R25" i="4" s="1"/>
  <c r="P24" i="4"/>
  <c r="Q24" i="4" s="1"/>
  <c r="R24" i="4" s="1"/>
  <c r="P18" i="4"/>
  <c r="Q18" i="4" s="1"/>
  <c r="R18" i="4" s="1"/>
  <c r="O17" i="4"/>
  <c r="N17" i="4"/>
  <c r="M17" i="4"/>
  <c r="P17" i="4" s="1"/>
  <c r="O16" i="4"/>
  <c r="N16" i="4"/>
  <c r="M16" i="4"/>
  <c r="P16" i="4" s="1"/>
  <c r="O15" i="4"/>
  <c r="N15" i="4"/>
  <c r="M15" i="4"/>
  <c r="P15" i="4" s="1"/>
  <c r="O14" i="4"/>
  <c r="N14" i="4"/>
  <c r="M14" i="4"/>
  <c r="P14" i="4" s="1"/>
  <c r="O12" i="4"/>
  <c r="N12" i="4"/>
  <c r="M12" i="4"/>
  <c r="P12" i="4" s="1"/>
  <c r="O9" i="4"/>
  <c r="N9" i="4"/>
  <c r="M9" i="4"/>
  <c r="P9" i="4" s="1"/>
  <c r="O7" i="4"/>
  <c r="N7" i="4"/>
  <c r="M7" i="4"/>
  <c r="P7" i="4" s="1"/>
  <c r="Q7" i="4" l="1"/>
  <c r="R7" i="4" s="1"/>
  <c r="Q9" i="4"/>
  <c r="R9" i="4" s="1"/>
  <c r="Q12" i="4"/>
  <c r="R12" i="4" s="1"/>
  <c r="Q15" i="4"/>
  <c r="R15" i="4" s="1"/>
  <c r="Q14" i="4"/>
  <c r="R14" i="4" s="1"/>
  <c r="Q16" i="4"/>
  <c r="R16" i="4" s="1"/>
  <c r="Q49" i="4"/>
  <c r="R49" i="4" s="1"/>
  <c r="Q56" i="4"/>
  <c r="R56" i="4" s="1"/>
  <c r="Q17" i="4"/>
  <c r="R17" i="4" s="1"/>
  <c r="Q45" i="4"/>
  <c r="R45" i="4" s="1"/>
  <c r="Q46" i="4"/>
  <c r="R46" i="4" s="1"/>
  <c r="Q47" i="4"/>
  <c r="R47" i="4" s="1"/>
</calcChain>
</file>

<file path=xl/sharedStrings.xml><?xml version="1.0" encoding="utf-8"?>
<sst xmlns="http://schemas.openxmlformats.org/spreadsheetml/2006/main" count="363" uniqueCount="102">
  <si>
    <t>การวิเคราะห์การกำหนดอัตรากำลังเพิ่มของพนักงานส่วนตำบล  องค์การบริหารส่วนตำบลห้วยโจด</t>
  </si>
  <si>
    <t>9.  ภาระค่าใช้จ่ายเกี่ยวกับเงินเดือนและประโยชน์ตอบแทนอื่น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</si>
  <si>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</si>
  <si>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</si>
  <si>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</si>
  <si>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</si>
  <si>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</si>
  <si>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</si>
  <si>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จำนวนที่มีอยู่ปัจจุบัน</t>
  </si>
  <si>
    <t>จำนวน (คน)</t>
  </si>
  <si>
    <t>เงินเดือน (1)</t>
  </si>
  <si>
    <t>อัตราตำแหน่งที่คาดว่าจะต้องใช้</t>
  </si>
  <si>
    <t>ในช่วงระยะ 3 ปีข้างหน้า</t>
  </si>
  <si>
    <t>อัตรากำลังคน</t>
  </si>
  <si>
    <t>เพิ่ม / ลด</t>
  </si>
  <si>
    <t>ภาระค่าใช้จ่าย</t>
  </si>
  <si>
    <t>ที่เพิ่มขึ้น (2)</t>
  </si>
  <si>
    <t>ค่าใช้จ่ายรวม (3)</t>
  </si>
  <si>
    <t>ปลัดองค์การบริหารส่วนตำบล</t>
  </si>
  <si>
    <t>กลาง</t>
  </si>
  <si>
    <t>-</t>
  </si>
  <si>
    <t>รองปลัดองค์การบริหารส่วนตำบล</t>
  </si>
  <si>
    <t>(นักบริหารงานท้องถิ่น)</t>
  </si>
  <si>
    <t>ต้น</t>
  </si>
  <si>
    <t>สำนักงานปลัด (01)</t>
  </si>
  <si>
    <t>หัวหน้าสำนักปลัด</t>
  </si>
  <si>
    <t>(นักบริหารงานทั่วไป)</t>
  </si>
  <si>
    <t>นักวิเคราะห์นโยบายและแผน</t>
  </si>
  <si>
    <t>นิติกร</t>
  </si>
  <si>
    <t>ชก.</t>
  </si>
  <si>
    <t>นักทรัพยากรบุคคล</t>
  </si>
  <si>
    <t>ปก.</t>
  </si>
  <si>
    <t>เจ้าพนักงานธุรการ</t>
  </si>
  <si>
    <t>ปง./ชง.</t>
  </si>
  <si>
    <t>เจ้าพนักงานป้องกันฯ</t>
  </si>
  <si>
    <t>ลูกจ้างประจำ</t>
  </si>
  <si>
    <t>นักพัฒนาชุมชน</t>
  </si>
  <si>
    <t>พนักงานจ้างตามภารกิจ</t>
  </si>
  <si>
    <t>พนักงานผลิตน้ำประปา</t>
  </si>
  <si>
    <t>(รถบรรทุกน้ำเอนกประสงค์)</t>
  </si>
  <si>
    <t>(รถบรรทุกขยะ)</t>
  </si>
  <si>
    <t>พนักงานจ้างทั่วไป</t>
  </si>
  <si>
    <t>คนงาน</t>
  </si>
  <si>
    <t>คนงานประจำรถขยะ</t>
  </si>
  <si>
    <t>แม่บ้าน</t>
  </si>
  <si>
    <t>กองคลัง (04)</t>
  </si>
  <si>
    <t>ผู้อำนวยการกองคลัง</t>
  </si>
  <si>
    <t>(นักบริหารงานการคลัง)</t>
  </si>
  <si>
    <t>นักวิชาการเงินและบัญชี</t>
  </si>
  <si>
    <t>เจ้าพนักงานพัสดุ</t>
  </si>
  <si>
    <t>ชง.</t>
  </si>
  <si>
    <t>เจ้าพนักงานจัดเก็บรายได้</t>
  </si>
  <si>
    <t>เจ้าพนักงานการเงินและบัญชี</t>
  </si>
  <si>
    <t>กองช่าง (05)</t>
  </si>
  <si>
    <t>ผู้อำนวยการกองช่าง</t>
  </si>
  <si>
    <t>(นักบริหารงานช่าง)</t>
  </si>
  <si>
    <t>นายช่างโยธา</t>
  </si>
  <si>
    <t>นักวิชาการศึกษา</t>
  </si>
  <si>
    <t>ครู</t>
  </si>
  <si>
    <t>ผู้ช่วยครูผู้ดูแลเด็ก</t>
  </si>
  <si>
    <t>รวม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</si>
  <si>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</si>
  <si>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</si>
  <si>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</si>
  <si>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หมาย</t>
  </si>
  <si>
    <t>เหตุ</t>
  </si>
  <si>
    <t>เงินอุดหนุน</t>
  </si>
  <si>
    <t>งบประมาณรายจ่ายประจำปี</t>
  </si>
  <si>
    <t>(นักบริหารงานการศึกษา)</t>
  </si>
  <si>
    <t>+1</t>
  </si>
  <si>
    <t>พนักงานขับเครื่องจักรกลขนาดเบา</t>
  </si>
  <si>
    <t>ผู้ช่วยเจ้าพนักงานธุรการ</t>
  </si>
  <si>
    <t>(ผู้มีคุณวุฒิ)</t>
  </si>
  <si>
    <t>(ผู้มีทักษะ)</t>
  </si>
  <si>
    <t>(รถกระเช้า)</t>
  </si>
  <si>
    <t>ผู้ช่วยนักวิเคราะห์นโยบายและแผน</t>
  </si>
  <si>
    <t>ผู้ช่วยเจ้าพนักงานจัดเก็บรายได้</t>
  </si>
  <si>
    <t>ผู้ช่วยนายช่างโยธา</t>
  </si>
  <si>
    <t>ผู้อำนวยการกองการศึกษา ศาสนาและวัฒนธรรม</t>
  </si>
  <si>
    <t>กองการศึกษา ศาสนาและวัฒนธรรม  (08)</t>
  </si>
  <si>
    <t>ศูนย์พัฒนาเด็กเล็กบ้านห้วยโจด</t>
  </si>
  <si>
    <t>พนักงานจ้างตามภารกิจ (ผู้มีทักษะ)</t>
  </si>
  <si>
    <t>ผู้ดูแลเด็ก (ทักษะ)</t>
  </si>
  <si>
    <t>เงินสมทบ อบต.</t>
  </si>
  <si>
    <t>ศูนย์พัฒนาเด็กเล็กบ้านคลองยาง</t>
  </si>
  <si>
    <t>เงินุอุดหนุน</t>
  </si>
  <si>
    <t>ศูนย์พัฒนาเด็กเล็กบ้านบ่อนางชิง</t>
  </si>
  <si>
    <r>
      <rPr>
        <b/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:  </t>
    </r>
    <r>
      <rPr>
        <u/>
        <sz val="16"/>
        <color theme="1"/>
        <rFont val="TH SarabunIT๙"/>
        <family val="2"/>
      </rPr>
      <t xml:space="preserve">ฐานการคำนวณงบประมาณรายจ่ายประจำปี พ.ศ.2561  ให้ใช้ข้อบัญญัติงบประมาณรายจ่ายประจำปีงบประมาณ 2560 (36,000,000  บาท) </t>
    </r>
    <r>
      <rPr>
        <sz val="16"/>
        <color theme="1"/>
        <rFont val="TH SarabunIT๙"/>
        <family val="2"/>
      </rPr>
      <t xml:space="preserve"> </t>
    </r>
  </si>
  <si>
    <t>ผู้ดูแลเด็ก (ทั่วไป)</t>
  </si>
  <si>
    <t>+3</t>
  </si>
  <si>
    <t>พนักงานจ้างตามภารกิจ(ผู้มีคุณวุฒิ)</t>
  </si>
  <si>
    <t>ผู้ช่วยนายช่างไฟฟ้า</t>
  </si>
  <si>
    <t>2.งบประมาณรายจ่ายประจำปี 2562  จำนวน  37,800,000  บาท  =  (37,800,000 x 5%) + 37,800,000  =  39,690,000)</t>
  </si>
  <si>
    <t>1.งบประมาณรายจ่ายประจำปี 2561  =  (36,000,000 x 5%) + 36,000,000  =  37,800,000)</t>
  </si>
  <si>
    <t>3.งบประมาณรายจ่ายประจำปี 2563  จำนวน  39,690,000  บาท  =  (39,690,000 x 5%) + 39,690,000  =  41,674,500)</t>
  </si>
  <si>
    <t>(ข้าราชการถ่ายโอน  ลูกจ้างประจำถ่ายโอน  รวมถึงข้าราชการครู  บุคลากรทางการศึกษา  ลูกจ้างประจำ  และพนักงานจ้างที่ได้รับเงินอุดหนุนที่จ่ายเป็นเงินเดือน ค่าจ้าง ให้ระบุข้อมูล ไว้ใน แผนอัตรากำลัง  แต่ไม่ต้องนำมาคิดรวมเป็นภาระค่าใช้จ่ายเกี่ยวกับ</t>
  </si>
  <si>
    <t>เงินเดือนและประโยชน์ตอบแทนอื่น ตามมาตรา 35</t>
  </si>
  <si>
    <t>สำหรับพนักงานจ้างตามภารกิจ (ผู้มีทักษะ) ตำแหน่ง ผู้ดูแลเด็ก (ทักษะ) กรมจัดสรรงบประมาณค่าตอบแทน อัตราละ = 9,400 บาท / เดือน อบต.จึงจ่ายสมทบในส่วนต่างที่เกิดจากการเลื่อนค่าตอบแทน</t>
  </si>
  <si>
    <t xml:space="preserve">ประจำปี)  </t>
  </si>
  <si>
    <t>-27-</t>
  </si>
  <si>
    <t>-28-</t>
  </si>
  <si>
    <t>-29-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</si>
</sst>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0"/>
      <color theme="1"/>
      <name val="TH SarabunIT๙"/>
      <family val="2"/>
    </font>
    <font>
      <sz val="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0"/>
      <color theme="1"/>
      <name val="TH SarabunIT๙"/>
      <family val="2"/>
    </font>
    <font>
      <sz val="9"/>
      <color theme="1"/>
      <name val="TH SarabunIT๙"/>
      <family val="2"/>
    </font>
    <font>
      <sz val="14"/>
      <color theme="1"/>
      <name val="TH SarabunIT๙"/>
      <family val="2"/>
    </font>
    <font>
      <b/>
      <u/>
      <sz val="11"/>
      <color theme="1"/>
      <name val="TH SarabunIT๙"/>
      <family val="2"/>
    </font>
    <font>
      <b/>
      <u/>
      <sz val="14"/>
      <color theme="1"/>
      <name val="TH SarabunIT๙"/>
      <family val="2"/>
    </font>
    <font>
      <sz val="8"/>
      <color theme="1"/>
      <name val="TH SarabunIT๙"/>
      <family val="2"/>
    </font>
    <font>
      <sz val="11"/>
      <color theme="1"/>
      <name val="TH SarabunIT๙"/>
      <family val="2"/>
    </font>
    <font>
      <u/>
      <sz val="16"/>
      <color theme="1"/>
      <name val="TH SarabunIT๙"/>
      <family val="2"/>
    </font>
    <font>
      <b/>
      <sz val="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3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7" fontId="1" fillId="2" borderId="0" xfId="1" applyNumberFormat="1" applyFont="1" applyFill="1" applyBorder="1" applyAlignment="1">
      <alignment horizontal="center"/>
    </xf>
    <xf numFmtId="187" fontId="1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4" fillId="0" borderId="10" xfId="0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0" xfId="0" applyFont="1" applyBorder="1"/>
    <xf numFmtId="3" fontId="1" fillId="2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1" fillId="0" borderId="6" xfId="0" applyFont="1" applyBorder="1"/>
    <xf numFmtId="3" fontId="9" fillId="0" borderId="11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2" fillId="0" borderId="11" xfId="0" applyFont="1" applyBorder="1"/>
    <xf numFmtId="3" fontId="10" fillId="0" borderId="1" xfId="0" applyNumberFormat="1" applyFont="1" applyBorder="1" applyAlignment="1">
      <alignment horizontal="center"/>
    </xf>
    <xf numFmtId="3" fontId="18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10" xfId="0" applyFont="1" applyBorder="1"/>
    <xf numFmtId="0" fontId="14" fillId="0" borderId="0" xfId="0" applyFont="1"/>
    <xf numFmtId="0" fontId="1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0" borderId="10" xfId="0" quotePrefix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tabSelected="1" topLeftCell="A91" zoomScaleNormal="100" workbookViewId="0">
      <selection activeCell="M105" sqref="M105"/>
    </sheetView>
  </sheetViews>
  <sheetFormatPr defaultRowHeight="20.25" x14ac:dyDescent="0.3"/>
  <cols>
    <col min="1" max="1" width="3.375" style="1" customWidth="1"/>
    <col min="2" max="2" width="25.875" style="1" customWidth="1"/>
    <col min="3" max="3" width="7.125" style="1" customWidth="1"/>
    <col min="4" max="4" width="6.5" style="1" customWidth="1"/>
    <col min="5" max="5" width="9.375" style="1" customWidth="1"/>
    <col min="6" max="6" width="11" style="1" customWidth="1"/>
    <col min="7" max="7" width="6.5" style="1" customWidth="1"/>
    <col min="8" max="9" width="6.625" style="1" customWidth="1"/>
    <col min="10" max="10" width="6.5" style="1" customWidth="1"/>
    <col min="11" max="12" width="6.625" style="1" customWidth="1"/>
    <col min="13" max="13" width="9" style="1" customWidth="1"/>
    <col min="14" max="14" width="8.125" style="1" customWidth="1"/>
    <col min="15" max="15" width="8" style="1" customWidth="1"/>
    <col min="16" max="17" width="9.875" style="1" customWidth="1"/>
    <col min="18" max="18" width="10.125" style="1" customWidth="1"/>
    <col min="19" max="19" width="6.25" style="1" customWidth="1"/>
    <col min="20" max="16384" width="9" style="1"/>
  </cols>
  <sheetData>
    <row r="1" spans="1:19" x14ac:dyDescent="0.3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3">
      <c r="A2" s="2" t="s">
        <v>1</v>
      </c>
      <c r="B2" s="2"/>
    </row>
    <row r="3" spans="1:19" x14ac:dyDescent="0.3">
      <c r="A3" s="2"/>
      <c r="B3" s="2" t="s">
        <v>0</v>
      </c>
    </row>
    <row r="4" spans="1:19" x14ac:dyDescent="0.3">
      <c r="A4" s="6" t="s">
        <v>2</v>
      </c>
      <c r="B4" s="6" t="s">
        <v>3</v>
      </c>
      <c r="C4" s="6" t="s">
        <v>4</v>
      </c>
      <c r="D4" s="6" t="s">
        <v>6</v>
      </c>
      <c r="E4" s="88" t="s">
        <v>8</v>
      </c>
      <c r="F4" s="89"/>
      <c r="G4" s="90" t="s">
        <v>11</v>
      </c>
      <c r="H4" s="91"/>
      <c r="I4" s="92"/>
      <c r="J4" s="88" t="s">
        <v>13</v>
      </c>
      <c r="K4" s="93"/>
      <c r="L4" s="89"/>
      <c r="M4" s="88" t="s">
        <v>15</v>
      </c>
      <c r="N4" s="93"/>
      <c r="O4" s="89"/>
      <c r="P4" s="88" t="s">
        <v>17</v>
      </c>
      <c r="Q4" s="93"/>
      <c r="R4" s="89"/>
      <c r="S4" s="43" t="s">
        <v>64</v>
      </c>
    </row>
    <row r="5" spans="1:19" x14ac:dyDescent="0.3">
      <c r="A5" s="7"/>
      <c r="B5" s="7"/>
      <c r="C5" s="7" t="s">
        <v>5</v>
      </c>
      <c r="D5" s="7" t="s">
        <v>7</v>
      </c>
      <c r="E5" s="3"/>
      <c r="F5" s="5"/>
      <c r="G5" s="94" t="s">
        <v>12</v>
      </c>
      <c r="H5" s="95"/>
      <c r="I5" s="96"/>
      <c r="J5" s="97" t="s">
        <v>14</v>
      </c>
      <c r="K5" s="98"/>
      <c r="L5" s="99"/>
      <c r="M5" s="97" t="s">
        <v>16</v>
      </c>
      <c r="N5" s="98"/>
      <c r="O5" s="99"/>
      <c r="P5" s="3"/>
      <c r="Q5" s="4"/>
      <c r="R5" s="5"/>
      <c r="S5" s="10" t="s">
        <v>65</v>
      </c>
    </row>
    <row r="6" spans="1:19" x14ac:dyDescent="0.3">
      <c r="A6" s="8"/>
      <c r="B6" s="8"/>
      <c r="C6" s="8"/>
      <c r="D6" s="8"/>
      <c r="E6" s="46" t="s">
        <v>9</v>
      </c>
      <c r="F6" s="47" t="s">
        <v>10</v>
      </c>
      <c r="G6" s="9">
        <v>2561</v>
      </c>
      <c r="H6" s="9">
        <v>2562</v>
      </c>
      <c r="I6" s="9">
        <v>2563</v>
      </c>
      <c r="J6" s="9">
        <v>2561</v>
      </c>
      <c r="K6" s="9">
        <v>2562</v>
      </c>
      <c r="L6" s="9">
        <v>2563</v>
      </c>
      <c r="M6" s="9">
        <v>2561</v>
      </c>
      <c r="N6" s="9">
        <v>2562</v>
      </c>
      <c r="O6" s="9">
        <v>2563</v>
      </c>
      <c r="P6" s="9">
        <v>2561</v>
      </c>
      <c r="Q6" s="9">
        <v>2562</v>
      </c>
      <c r="R6" s="9">
        <v>2563</v>
      </c>
      <c r="S6" s="45"/>
    </row>
    <row r="7" spans="1:19" x14ac:dyDescent="0.3">
      <c r="A7" s="11">
        <v>1</v>
      </c>
      <c r="B7" s="20" t="s">
        <v>18</v>
      </c>
      <c r="C7" s="12" t="s">
        <v>19</v>
      </c>
      <c r="D7" s="25">
        <v>1</v>
      </c>
      <c r="E7" s="12">
        <v>1</v>
      </c>
      <c r="F7" s="28">
        <v>589080</v>
      </c>
      <c r="G7" s="12">
        <v>1</v>
      </c>
      <c r="H7" s="25">
        <v>1</v>
      </c>
      <c r="I7" s="12">
        <v>1</v>
      </c>
      <c r="J7" s="25" t="s">
        <v>20</v>
      </c>
      <c r="K7" s="12" t="s">
        <v>20</v>
      </c>
      <c r="L7" s="25" t="s">
        <v>20</v>
      </c>
      <c r="M7" s="13">
        <f>1360*12</f>
        <v>16320</v>
      </c>
      <c r="N7" s="28">
        <f>1380*12</f>
        <v>16560</v>
      </c>
      <c r="O7" s="13">
        <f>1360*12</f>
        <v>16320</v>
      </c>
      <c r="P7" s="28">
        <f>F7+M7</f>
        <v>605400</v>
      </c>
      <c r="Q7" s="13">
        <f>N7+P7</f>
        <v>621960</v>
      </c>
      <c r="R7" s="28">
        <f>O7+Q7</f>
        <v>638280</v>
      </c>
      <c r="S7" s="25"/>
    </row>
    <row r="8" spans="1:19" x14ac:dyDescent="0.3">
      <c r="A8" s="14"/>
      <c r="B8" s="21" t="s">
        <v>22</v>
      </c>
      <c r="C8" s="15"/>
      <c r="D8" s="21"/>
      <c r="E8" s="15"/>
      <c r="F8" s="21"/>
      <c r="G8" s="15"/>
      <c r="H8" s="21"/>
      <c r="I8" s="15"/>
      <c r="J8" s="21"/>
      <c r="K8" s="15"/>
      <c r="L8" s="21"/>
      <c r="M8" s="15"/>
      <c r="N8" s="21"/>
      <c r="O8" s="15"/>
      <c r="P8" s="21"/>
      <c r="Q8" s="15"/>
      <c r="R8" s="21"/>
      <c r="S8" s="21"/>
    </row>
    <row r="9" spans="1:19" x14ac:dyDescent="0.3">
      <c r="A9" s="14">
        <v>2</v>
      </c>
      <c r="B9" s="21" t="s">
        <v>21</v>
      </c>
      <c r="C9" s="16" t="s">
        <v>23</v>
      </c>
      <c r="D9" s="26">
        <v>1</v>
      </c>
      <c r="E9" s="16">
        <v>1</v>
      </c>
      <c r="F9" s="29">
        <v>418080</v>
      </c>
      <c r="G9" s="16">
        <v>1</v>
      </c>
      <c r="H9" s="26">
        <v>1</v>
      </c>
      <c r="I9" s="16">
        <v>1</v>
      </c>
      <c r="J9" s="26" t="s">
        <v>20</v>
      </c>
      <c r="K9" s="16" t="s">
        <v>20</v>
      </c>
      <c r="L9" s="26" t="s">
        <v>20</v>
      </c>
      <c r="M9" s="17">
        <f>1110*12</f>
        <v>13320</v>
      </c>
      <c r="N9" s="29">
        <f>1110*12</f>
        <v>13320</v>
      </c>
      <c r="O9" s="17">
        <f>1120*12</f>
        <v>13440</v>
      </c>
      <c r="P9" s="29">
        <f>F9+M9</f>
        <v>431400</v>
      </c>
      <c r="Q9" s="17">
        <f>N9+P9</f>
        <v>444720</v>
      </c>
      <c r="R9" s="29">
        <f>O9+Q9</f>
        <v>458160</v>
      </c>
      <c r="S9" s="26"/>
    </row>
    <row r="10" spans="1:19" x14ac:dyDescent="0.3">
      <c r="A10" s="14"/>
      <c r="B10" s="21" t="s">
        <v>22</v>
      </c>
      <c r="C10" s="16"/>
      <c r="D10" s="26"/>
      <c r="E10" s="16"/>
      <c r="F10" s="26"/>
      <c r="G10" s="16"/>
      <c r="H10" s="26"/>
      <c r="I10" s="16"/>
      <c r="J10" s="26"/>
      <c r="K10" s="16"/>
      <c r="L10" s="26"/>
      <c r="M10" s="16"/>
      <c r="N10" s="26"/>
      <c r="O10" s="16"/>
      <c r="P10" s="26"/>
      <c r="Q10" s="16"/>
      <c r="R10" s="26"/>
      <c r="S10" s="26"/>
    </row>
    <row r="11" spans="1:19" x14ac:dyDescent="0.3">
      <c r="A11" s="14"/>
      <c r="B11" s="22" t="s">
        <v>24</v>
      </c>
      <c r="C11" s="16"/>
      <c r="D11" s="26"/>
      <c r="E11" s="16"/>
      <c r="F11" s="26"/>
      <c r="G11" s="16"/>
      <c r="H11" s="26"/>
      <c r="I11" s="16"/>
      <c r="J11" s="26"/>
      <c r="K11" s="16"/>
      <c r="L11" s="26"/>
      <c r="M11" s="16"/>
      <c r="N11" s="26"/>
      <c r="O11" s="16"/>
      <c r="P11" s="26"/>
      <c r="Q11" s="16"/>
      <c r="R11" s="26"/>
      <c r="S11" s="26"/>
    </row>
    <row r="12" spans="1:19" x14ac:dyDescent="0.3">
      <c r="A12" s="14">
        <v>3</v>
      </c>
      <c r="B12" s="21" t="s">
        <v>25</v>
      </c>
      <c r="C12" s="16" t="s">
        <v>23</v>
      </c>
      <c r="D12" s="26">
        <v>1</v>
      </c>
      <c r="E12" s="16">
        <v>1</v>
      </c>
      <c r="F12" s="29">
        <v>365760</v>
      </c>
      <c r="G12" s="16">
        <v>1</v>
      </c>
      <c r="H12" s="26">
        <v>1</v>
      </c>
      <c r="I12" s="16">
        <v>1</v>
      </c>
      <c r="J12" s="26" t="s">
        <v>20</v>
      </c>
      <c r="K12" s="16" t="s">
        <v>20</v>
      </c>
      <c r="L12" s="26" t="s">
        <v>20</v>
      </c>
      <c r="M12" s="17">
        <f>1050*12</f>
        <v>12600</v>
      </c>
      <c r="N12" s="29">
        <f>1080*12</f>
        <v>12960</v>
      </c>
      <c r="O12" s="17">
        <f>1110*12</f>
        <v>13320</v>
      </c>
      <c r="P12" s="29">
        <f>F12+M12</f>
        <v>378360</v>
      </c>
      <c r="Q12" s="17">
        <f>N12+P12</f>
        <v>391320</v>
      </c>
      <c r="R12" s="29">
        <f>O12+Q12</f>
        <v>404640</v>
      </c>
      <c r="S12" s="26"/>
    </row>
    <row r="13" spans="1:19" x14ac:dyDescent="0.3">
      <c r="A13" s="14"/>
      <c r="B13" s="21" t="s">
        <v>26</v>
      </c>
      <c r="C13" s="16"/>
      <c r="D13" s="26"/>
      <c r="E13" s="16"/>
      <c r="F13" s="26"/>
      <c r="G13" s="16"/>
      <c r="H13" s="26"/>
      <c r="I13" s="16"/>
      <c r="J13" s="26"/>
      <c r="K13" s="16"/>
      <c r="L13" s="26"/>
      <c r="M13" s="16"/>
      <c r="N13" s="26"/>
      <c r="O13" s="16"/>
      <c r="P13" s="26"/>
      <c r="Q13" s="16"/>
      <c r="R13" s="26"/>
      <c r="S13" s="26"/>
    </row>
    <row r="14" spans="1:19" x14ac:dyDescent="0.3">
      <c r="A14" s="14">
        <v>4</v>
      </c>
      <c r="B14" s="21" t="s">
        <v>30</v>
      </c>
      <c r="C14" s="16" t="s">
        <v>31</v>
      </c>
      <c r="D14" s="26">
        <v>1</v>
      </c>
      <c r="E14" s="16">
        <v>1</v>
      </c>
      <c r="F14" s="29">
        <v>218400</v>
      </c>
      <c r="G14" s="16">
        <v>1</v>
      </c>
      <c r="H14" s="26">
        <v>1</v>
      </c>
      <c r="I14" s="16">
        <v>1</v>
      </c>
      <c r="J14" s="26" t="s">
        <v>20</v>
      </c>
      <c r="K14" s="16" t="s">
        <v>20</v>
      </c>
      <c r="L14" s="26" t="s">
        <v>20</v>
      </c>
      <c r="M14" s="17">
        <f>640*12</f>
        <v>7680</v>
      </c>
      <c r="N14" s="29">
        <f>640*12</f>
        <v>7680</v>
      </c>
      <c r="O14" s="17">
        <f>640*12</f>
        <v>7680</v>
      </c>
      <c r="P14" s="29">
        <f>F14+M14</f>
        <v>226080</v>
      </c>
      <c r="Q14" s="17">
        <f>N14+P14</f>
        <v>233760</v>
      </c>
      <c r="R14" s="29">
        <f>O14+Q14</f>
        <v>241440</v>
      </c>
      <c r="S14" s="26"/>
    </row>
    <row r="15" spans="1:19" x14ac:dyDescent="0.3">
      <c r="A15" s="14">
        <v>5</v>
      </c>
      <c r="B15" s="21" t="s">
        <v>27</v>
      </c>
      <c r="C15" s="16" t="s">
        <v>29</v>
      </c>
      <c r="D15" s="26">
        <v>1</v>
      </c>
      <c r="E15" s="16">
        <v>1</v>
      </c>
      <c r="F15" s="29">
        <v>253680</v>
      </c>
      <c r="G15" s="16">
        <v>1</v>
      </c>
      <c r="H15" s="26">
        <v>1</v>
      </c>
      <c r="I15" s="16">
        <v>1</v>
      </c>
      <c r="J15" s="26" t="s">
        <v>20</v>
      </c>
      <c r="K15" s="16" t="s">
        <v>20</v>
      </c>
      <c r="L15" s="26" t="s">
        <v>20</v>
      </c>
      <c r="M15" s="17">
        <f>740*12</f>
        <v>8880</v>
      </c>
      <c r="N15" s="29">
        <f>720*12</f>
        <v>8640</v>
      </c>
      <c r="O15" s="17">
        <f>740*12</f>
        <v>8880</v>
      </c>
      <c r="P15" s="29">
        <f>F15+M15</f>
        <v>262560</v>
      </c>
      <c r="Q15" s="17">
        <f t="shared" ref="Q15:R16" si="0">N15+P15</f>
        <v>271200</v>
      </c>
      <c r="R15" s="29">
        <f t="shared" si="0"/>
        <v>280080</v>
      </c>
      <c r="S15" s="26"/>
    </row>
    <row r="16" spans="1:19" x14ac:dyDescent="0.3">
      <c r="A16" s="14">
        <v>6</v>
      </c>
      <c r="B16" s="21" t="s">
        <v>28</v>
      </c>
      <c r="C16" s="16" t="s">
        <v>29</v>
      </c>
      <c r="D16" s="26">
        <v>1</v>
      </c>
      <c r="E16" s="16">
        <v>1</v>
      </c>
      <c r="F16" s="29">
        <v>329760</v>
      </c>
      <c r="G16" s="16">
        <v>1</v>
      </c>
      <c r="H16" s="26">
        <v>1</v>
      </c>
      <c r="I16" s="16">
        <v>1</v>
      </c>
      <c r="J16" s="26" t="s">
        <v>20</v>
      </c>
      <c r="K16" s="16" t="s">
        <v>20</v>
      </c>
      <c r="L16" s="26" t="s">
        <v>20</v>
      </c>
      <c r="M16" s="17">
        <f>1080*12</f>
        <v>12960</v>
      </c>
      <c r="N16" s="29">
        <f>1120*12</f>
        <v>13440</v>
      </c>
      <c r="O16" s="17">
        <f>1110*12</f>
        <v>13320</v>
      </c>
      <c r="P16" s="29">
        <f>F16+M16</f>
        <v>342720</v>
      </c>
      <c r="Q16" s="17">
        <f t="shared" si="0"/>
        <v>356160</v>
      </c>
      <c r="R16" s="29">
        <f t="shared" si="0"/>
        <v>369480</v>
      </c>
      <c r="S16" s="26"/>
    </row>
    <row r="17" spans="1:19" x14ac:dyDescent="0.3">
      <c r="A17" s="14">
        <v>7</v>
      </c>
      <c r="B17" s="21" t="s">
        <v>32</v>
      </c>
      <c r="C17" s="16" t="s">
        <v>50</v>
      </c>
      <c r="D17" s="26">
        <v>1</v>
      </c>
      <c r="E17" s="16">
        <v>1</v>
      </c>
      <c r="F17" s="29">
        <v>188640</v>
      </c>
      <c r="G17" s="16">
        <v>1</v>
      </c>
      <c r="H17" s="26">
        <v>1</v>
      </c>
      <c r="I17" s="16">
        <v>1</v>
      </c>
      <c r="J17" s="26" t="s">
        <v>20</v>
      </c>
      <c r="K17" s="16" t="s">
        <v>20</v>
      </c>
      <c r="L17" s="26" t="s">
        <v>20</v>
      </c>
      <c r="M17" s="17">
        <f>620*12</f>
        <v>7440</v>
      </c>
      <c r="N17" s="29">
        <f>620*12</f>
        <v>7440</v>
      </c>
      <c r="O17" s="17">
        <f>610*12</f>
        <v>7320</v>
      </c>
      <c r="P17" s="29">
        <f>F17+M17</f>
        <v>196080</v>
      </c>
      <c r="Q17" s="17">
        <f>P17+N17</f>
        <v>203520</v>
      </c>
      <c r="R17" s="29">
        <f>O17+Q17</f>
        <v>210840</v>
      </c>
      <c r="S17" s="26"/>
    </row>
    <row r="18" spans="1:19" x14ac:dyDescent="0.3">
      <c r="A18" s="14">
        <v>8</v>
      </c>
      <c r="B18" s="21" t="s">
        <v>34</v>
      </c>
      <c r="C18" s="16" t="s">
        <v>33</v>
      </c>
      <c r="D18" s="26">
        <v>1</v>
      </c>
      <c r="E18" s="16" t="s">
        <v>20</v>
      </c>
      <c r="F18" s="29">
        <v>297900</v>
      </c>
      <c r="G18" s="16">
        <v>1</v>
      </c>
      <c r="H18" s="26">
        <v>1</v>
      </c>
      <c r="I18" s="16">
        <v>1</v>
      </c>
      <c r="J18" s="26" t="s">
        <v>20</v>
      </c>
      <c r="K18" s="16" t="s">
        <v>20</v>
      </c>
      <c r="L18" s="26" t="s">
        <v>20</v>
      </c>
      <c r="M18" s="17">
        <v>9720</v>
      </c>
      <c r="N18" s="29">
        <v>9720</v>
      </c>
      <c r="O18" s="17">
        <v>9720</v>
      </c>
      <c r="P18" s="29">
        <f>F18+M18</f>
        <v>307620</v>
      </c>
      <c r="Q18" s="17">
        <f>N18+P18</f>
        <v>317340</v>
      </c>
      <c r="R18" s="29">
        <f>O18+Q18</f>
        <v>327060</v>
      </c>
      <c r="S18" s="26"/>
    </row>
    <row r="19" spans="1:19" x14ac:dyDescent="0.3">
      <c r="A19" s="14"/>
      <c r="B19" s="23" t="s">
        <v>35</v>
      </c>
      <c r="C19" s="16"/>
      <c r="D19" s="26"/>
      <c r="E19" s="16"/>
      <c r="F19" s="26"/>
      <c r="G19" s="16"/>
      <c r="H19" s="26"/>
      <c r="I19" s="16"/>
      <c r="J19" s="26"/>
      <c r="K19" s="16"/>
      <c r="L19" s="26"/>
      <c r="M19" s="16"/>
      <c r="N19" s="26"/>
      <c r="O19" s="16"/>
      <c r="P19" s="26"/>
      <c r="Q19" s="16"/>
      <c r="R19" s="26"/>
      <c r="S19" s="26"/>
    </row>
    <row r="20" spans="1:19" x14ac:dyDescent="0.3">
      <c r="A20" s="35">
        <v>9</v>
      </c>
      <c r="B20" s="36" t="s">
        <v>36</v>
      </c>
      <c r="C20" s="37"/>
      <c r="D20" s="38">
        <v>1</v>
      </c>
      <c r="E20" s="37">
        <v>1</v>
      </c>
      <c r="F20" s="39" t="s">
        <v>20</v>
      </c>
      <c r="G20" s="37">
        <v>1</v>
      </c>
      <c r="H20" s="38">
        <v>1</v>
      </c>
      <c r="I20" s="37">
        <v>1</v>
      </c>
      <c r="J20" s="38" t="s">
        <v>20</v>
      </c>
      <c r="K20" s="37" t="s">
        <v>20</v>
      </c>
      <c r="L20" s="38" t="s">
        <v>20</v>
      </c>
      <c r="M20" s="48" t="s">
        <v>20</v>
      </c>
      <c r="N20" s="49" t="s">
        <v>20</v>
      </c>
      <c r="O20" s="48" t="s">
        <v>20</v>
      </c>
      <c r="P20" s="49" t="s">
        <v>20</v>
      </c>
      <c r="Q20" s="48" t="s">
        <v>20</v>
      </c>
      <c r="R20" s="49" t="s">
        <v>20</v>
      </c>
      <c r="S20" s="50" t="s">
        <v>66</v>
      </c>
    </row>
    <row r="21" spans="1:19" x14ac:dyDescent="0.3">
      <c r="A21" s="35"/>
      <c r="B21" s="36"/>
      <c r="C21" s="37"/>
      <c r="D21" s="38"/>
      <c r="E21" s="37"/>
      <c r="F21" s="39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41"/>
    </row>
    <row r="22" spans="1:19" x14ac:dyDescent="0.3">
      <c r="A22" s="14"/>
      <c r="B22" s="23" t="s">
        <v>37</v>
      </c>
      <c r="C22" s="16"/>
      <c r="D22" s="26"/>
      <c r="E22" s="16"/>
      <c r="F22" s="26"/>
      <c r="G22" s="16"/>
      <c r="H22" s="26"/>
      <c r="I22" s="16"/>
      <c r="J22" s="26"/>
      <c r="K22" s="16"/>
      <c r="L22" s="26"/>
      <c r="M22" s="16"/>
      <c r="N22" s="26"/>
      <c r="O22" s="16"/>
      <c r="P22" s="26"/>
      <c r="Q22" s="16"/>
      <c r="R22" s="26"/>
      <c r="S22" s="26"/>
    </row>
    <row r="23" spans="1:19" x14ac:dyDescent="0.3">
      <c r="A23" s="14"/>
      <c r="B23" s="23" t="s">
        <v>72</v>
      </c>
      <c r="C23" s="16"/>
      <c r="D23" s="26"/>
      <c r="E23" s="16"/>
      <c r="F23" s="26"/>
      <c r="G23" s="16"/>
      <c r="H23" s="26"/>
      <c r="I23" s="16"/>
      <c r="J23" s="26"/>
      <c r="K23" s="16"/>
      <c r="L23" s="26"/>
      <c r="M23" s="16"/>
      <c r="N23" s="26"/>
      <c r="O23" s="16"/>
      <c r="P23" s="26"/>
      <c r="Q23" s="16"/>
      <c r="R23" s="26"/>
      <c r="S23" s="26"/>
    </row>
    <row r="24" spans="1:19" x14ac:dyDescent="0.3">
      <c r="A24" s="14">
        <v>10</v>
      </c>
      <c r="B24" s="21" t="s">
        <v>75</v>
      </c>
      <c r="C24" s="16"/>
      <c r="D24" s="26">
        <v>1</v>
      </c>
      <c r="E24" s="16">
        <v>1</v>
      </c>
      <c r="F24" s="29">
        <v>206400</v>
      </c>
      <c r="G24" s="16">
        <v>1</v>
      </c>
      <c r="H24" s="26">
        <v>1</v>
      </c>
      <c r="I24" s="16">
        <v>1</v>
      </c>
      <c r="J24" s="26" t="s">
        <v>20</v>
      </c>
      <c r="K24" s="16" t="s">
        <v>20</v>
      </c>
      <c r="L24" s="26" t="s">
        <v>20</v>
      </c>
      <c r="M24" s="17">
        <v>8280</v>
      </c>
      <c r="N24" s="29">
        <v>8640</v>
      </c>
      <c r="O24" s="17">
        <v>9000</v>
      </c>
      <c r="P24" s="29">
        <f>F24+M24</f>
        <v>214680</v>
      </c>
      <c r="Q24" s="17">
        <f>N24+P24</f>
        <v>223320</v>
      </c>
      <c r="R24" s="29">
        <f>O24+Q24</f>
        <v>232320</v>
      </c>
      <c r="S24" s="26"/>
    </row>
    <row r="25" spans="1:19" x14ac:dyDescent="0.3">
      <c r="A25" s="14">
        <v>11</v>
      </c>
      <c r="B25" s="21" t="s">
        <v>71</v>
      </c>
      <c r="C25" s="16"/>
      <c r="D25" s="26">
        <v>1</v>
      </c>
      <c r="E25" s="16">
        <v>1</v>
      </c>
      <c r="F25" s="29">
        <v>159120</v>
      </c>
      <c r="G25" s="16">
        <v>1</v>
      </c>
      <c r="H25" s="26">
        <v>1</v>
      </c>
      <c r="I25" s="16">
        <v>1</v>
      </c>
      <c r="J25" s="26" t="s">
        <v>20</v>
      </c>
      <c r="K25" s="16" t="s">
        <v>20</v>
      </c>
      <c r="L25" s="26" t="s">
        <v>20</v>
      </c>
      <c r="M25" s="17">
        <v>6480</v>
      </c>
      <c r="N25" s="29">
        <v>6720</v>
      </c>
      <c r="O25" s="17">
        <v>6960</v>
      </c>
      <c r="P25" s="29">
        <f>F25+M25</f>
        <v>165600</v>
      </c>
      <c r="Q25" s="17">
        <f>N25+P25</f>
        <v>172320</v>
      </c>
      <c r="R25" s="29">
        <f>O25+Q25</f>
        <v>179280</v>
      </c>
      <c r="S25" s="26"/>
    </row>
    <row r="26" spans="1:19" x14ac:dyDescent="0.3">
      <c r="A26" s="14"/>
      <c r="B26" s="23" t="s">
        <v>37</v>
      </c>
      <c r="C26" s="16"/>
      <c r="D26" s="26"/>
      <c r="E26" s="16"/>
      <c r="F26" s="29"/>
      <c r="G26" s="16"/>
      <c r="H26" s="26"/>
      <c r="I26" s="16"/>
      <c r="J26" s="26"/>
      <c r="K26" s="16"/>
      <c r="L26" s="26"/>
      <c r="M26" s="17"/>
      <c r="N26" s="29"/>
      <c r="O26" s="17"/>
      <c r="P26" s="29"/>
      <c r="Q26" s="17"/>
      <c r="R26" s="29"/>
      <c r="S26" s="26"/>
    </row>
    <row r="27" spans="1:19" x14ac:dyDescent="0.3">
      <c r="A27" s="14"/>
      <c r="B27" s="23" t="s">
        <v>73</v>
      </c>
      <c r="C27" s="16"/>
      <c r="D27" s="26"/>
      <c r="E27" s="16"/>
      <c r="F27" s="29"/>
      <c r="G27" s="16"/>
      <c r="H27" s="26"/>
      <c r="I27" s="16"/>
      <c r="J27" s="26"/>
      <c r="K27" s="16"/>
      <c r="L27" s="26"/>
      <c r="M27" s="17"/>
      <c r="N27" s="29"/>
      <c r="O27" s="17"/>
      <c r="P27" s="29"/>
      <c r="Q27" s="17"/>
      <c r="R27" s="29"/>
      <c r="S27" s="26"/>
    </row>
    <row r="28" spans="1:19" x14ac:dyDescent="0.3">
      <c r="A28" s="14">
        <v>12</v>
      </c>
      <c r="B28" s="21" t="s">
        <v>70</v>
      </c>
      <c r="C28" s="16"/>
      <c r="D28" s="26">
        <v>1</v>
      </c>
      <c r="E28" s="16">
        <v>1</v>
      </c>
      <c r="F28" s="29">
        <v>153240</v>
      </c>
      <c r="G28" s="16">
        <v>1</v>
      </c>
      <c r="H28" s="26">
        <v>1</v>
      </c>
      <c r="I28" s="16">
        <v>1</v>
      </c>
      <c r="J28" s="26" t="s">
        <v>20</v>
      </c>
      <c r="K28" s="16" t="s">
        <v>20</v>
      </c>
      <c r="L28" s="26" t="s">
        <v>20</v>
      </c>
      <c r="M28" s="17">
        <v>6240</v>
      </c>
      <c r="N28" s="29">
        <v>6480</v>
      </c>
      <c r="O28" s="17">
        <v>6720</v>
      </c>
      <c r="P28" s="29">
        <f>F28+M28</f>
        <v>159480</v>
      </c>
      <c r="Q28" s="17">
        <f>N28+P28</f>
        <v>165960</v>
      </c>
      <c r="R28" s="29">
        <f>O28+Q28</f>
        <v>172680</v>
      </c>
      <c r="S28" s="26"/>
    </row>
    <row r="29" spans="1:19" x14ac:dyDescent="0.3">
      <c r="A29" s="14"/>
      <c r="B29" s="21" t="s">
        <v>40</v>
      </c>
      <c r="C29" s="16"/>
      <c r="D29" s="26"/>
      <c r="E29" s="16"/>
      <c r="F29" s="26"/>
      <c r="G29" s="16"/>
      <c r="H29" s="26"/>
      <c r="I29" s="16"/>
      <c r="J29" s="26"/>
      <c r="K29" s="16"/>
      <c r="L29" s="26"/>
      <c r="M29" s="16"/>
      <c r="N29" s="26"/>
      <c r="O29" s="16"/>
      <c r="P29" s="26"/>
      <c r="Q29" s="16"/>
      <c r="R29" s="26"/>
      <c r="S29" s="26"/>
    </row>
    <row r="30" spans="1:19" x14ac:dyDescent="0.3">
      <c r="A30" s="14">
        <v>13</v>
      </c>
      <c r="B30" s="21" t="s">
        <v>70</v>
      </c>
      <c r="C30" s="16"/>
      <c r="D30" s="26">
        <v>1</v>
      </c>
      <c r="E30" s="16">
        <v>1</v>
      </c>
      <c r="F30" s="29">
        <v>135240</v>
      </c>
      <c r="G30" s="16">
        <v>1</v>
      </c>
      <c r="H30" s="26">
        <v>1</v>
      </c>
      <c r="I30" s="16">
        <v>1</v>
      </c>
      <c r="J30" s="26" t="s">
        <v>20</v>
      </c>
      <c r="K30" s="16" t="s">
        <v>20</v>
      </c>
      <c r="L30" s="26" t="s">
        <v>20</v>
      </c>
      <c r="M30" s="17">
        <v>5520</v>
      </c>
      <c r="N30" s="29">
        <v>5640</v>
      </c>
      <c r="O30" s="17">
        <v>5880</v>
      </c>
      <c r="P30" s="29">
        <f>F30+M30</f>
        <v>140760</v>
      </c>
      <c r="Q30" s="17">
        <f>N30+P30</f>
        <v>146400</v>
      </c>
      <c r="R30" s="29">
        <f>O30+Q30</f>
        <v>152280</v>
      </c>
      <c r="S30" s="26"/>
    </row>
    <row r="31" spans="1:19" x14ac:dyDescent="0.3">
      <c r="A31" s="14"/>
      <c r="B31" s="21" t="s">
        <v>39</v>
      </c>
      <c r="C31" s="16"/>
      <c r="D31" s="26"/>
      <c r="E31" s="16"/>
      <c r="F31" s="26"/>
      <c r="G31" s="16"/>
      <c r="H31" s="26"/>
      <c r="I31" s="16"/>
      <c r="J31" s="26"/>
      <c r="K31" s="16"/>
      <c r="L31" s="26"/>
      <c r="M31" s="16"/>
      <c r="N31" s="26"/>
      <c r="O31" s="16"/>
      <c r="P31" s="26"/>
      <c r="Q31" s="16"/>
      <c r="R31" s="26"/>
      <c r="S31" s="26"/>
    </row>
    <row r="32" spans="1:19" x14ac:dyDescent="0.3">
      <c r="A32" s="14"/>
      <c r="B32" s="23" t="s">
        <v>41</v>
      </c>
      <c r="C32" s="16"/>
      <c r="D32" s="26"/>
      <c r="E32" s="16"/>
      <c r="F32" s="26"/>
      <c r="G32" s="16"/>
      <c r="H32" s="26"/>
      <c r="I32" s="16"/>
      <c r="J32" s="26"/>
      <c r="K32" s="16"/>
      <c r="L32" s="26"/>
      <c r="M32" s="16"/>
      <c r="N32" s="26"/>
      <c r="O32" s="16"/>
      <c r="P32" s="26"/>
      <c r="Q32" s="16"/>
      <c r="R32" s="26"/>
      <c r="S32" s="26"/>
    </row>
    <row r="33" spans="1:19" x14ac:dyDescent="0.3">
      <c r="A33" s="14">
        <v>14</v>
      </c>
      <c r="B33" s="21" t="s">
        <v>42</v>
      </c>
      <c r="C33" s="16"/>
      <c r="D33" s="26">
        <v>2</v>
      </c>
      <c r="E33" s="16">
        <v>2</v>
      </c>
      <c r="F33" s="29">
        <v>216000</v>
      </c>
      <c r="G33" s="16">
        <v>2</v>
      </c>
      <c r="H33" s="26">
        <v>2</v>
      </c>
      <c r="I33" s="16">
        <v>2</v>
      </c>
      <c r="J33" s="26" t="s">
        <v>20</v>
      </c>
      <c r="K33" s="16" t="s">
        <v>20</v>
      </c>
      <c r="L33" s="26" t="s">
        <v>20</v>
      </c>
      <c r="M33" s="16" t="s">
        <v>20</v>
      </c>
      <c r="N33" s="26" t="s">
        <v>20</v>
      </c>
      <c r="O33" s="16" t="s">
        <v>20</v>
      </c>
      <c r="P33" s="29">
        <v>216000</v>
      </c>
      <c r="Q33" s="17">
        <v>216000</v>
      </c>
      <c r="R33" s="29">
        <v>216000</v>
      </c>
      <c r="S33" s="26"/>
    </row>
    <row r="34" spans="1:19" x14ac:dyDescent="0.3">
      <c r="A34" s="18">
        <v>15</v>
      </c>
      <c r="B34" s="24" t="s">
        <v>43</v>
      </c>
      <c r="C34" s="19"/>
      <c r="D34" s="27">
        <v>3</v>
      </c>
      <c r="E34" s="19">
        <v>3</v>
      </c>
      <c r="F34" s="33">
        <v>324000</v>
      </c>
      <c r="G34" s="19">
        <v>3</v>
      </c>
      <c r="H34" s="27">
        <v>3</v>
      </c>
      <c r="I34" s="19">
        <v>3</v>
      </c>
      <c r="J34" s="27" t="s">
        <v>20</v>
      </c>
      <c r="K34" s="19" t="s">
        <v>20</v>
      </c>
      <c r="L34" s="27" t="s">
        <v>20</v>
      </c>
      <c r="M34" s="19" t="s">
        <v>20</v>
      </c>
      <c r="N34" s="27" t="s">
        <v>20</v>
      </c>
      <c r="O34" s="19" t="s">
        <v>20</v>
      </c>
      <c r="P34" s="33">
        <v>324000</v>
      </c>
      <c r="Q34" s="34">
        <v>324000</v>
      </c>
      <c r="R34" s="33">
        <v>324000</v>
      </c>
      <c r="S34" s="27"/>
    </row>
    <row r="35" spans="1:19" x14ac:dyDescent="0.3">
      <c r="A35" s="100" t="s">
        <v>100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x14ac:dyDescent="0.3">
      <c r="A37" s="6" t="s">
        <v>2</v>
      </c>
      <c r="B37" s="6" t="s">
        <v>3</v>
      </c>
      <c r="C37" s="6" t="s">
        <v>4</v>
      </c>
      <c r="D37" s="6" t="s">
        <v>6</v>
      </c>
      <c r="E37" s="88" t="s">
        <v>8</v>
      </c>
      <c r="F37" s="89"/>
      <c r="G37" s="101" t="s">
        <v>11</v>
      </c>
      <c r="H37" s="102"/>
      <c r="I37" s="103"/>
      <c r="J37" s="88" t="s">
        <v>13</v>
      </c>
      <c r="K37" s="93"/>
      <c r="L37" s="89"/>
      <c r="M37" s="88" t="s">
        <v>15</v>
      </c>
      <c r="N37" s="93"/>
      <c r="O37" s="89"/>
      <c r="P37" s="88" t="s">
        <v>17</v>
      </c>
      <c r="Q37" s="93"/>
      <c r="R37" s="89"/>
      <c r="S37" s="43" t="s">
        <v>64</v>
      </c>
    </row>
    <row r="38" spans="1:19" x14ac:dyDescent="0.3">
      <c r="A38" s="7"/>
      <c r="B38" s="7"/>
      <c r="C38" s="7" t="s">
        <v>5</v>
      </c>
      <c r="D38" s="7" t="s">
        <v>7</v>
      </c>
      <c r="E38" s="3"/>
      <c r="F38" s="5"/>
      <c r="G38" s="104" t="s">
        <v>12</v>
      </c>
      <c r="H38" s="105"/>
      <c r="I38" s="106"/>
      <c r="J38" s="97" t="s">
        <v>14</v>
      </c>
      <c r="K38" s="98"/>
      <c r="L38" s="99"/>
      <c r="M38" s="97" t="s">
        <v>16</v>
      </c>
      <c r="N38" s="98"/>
      <c r="O38" s="99"/>
      <c r="P38" s="3"/>
      <c r="Q38" s="4"/>
      <c r="R38" s="5"/>
      <c r="S38" s="10" t="s">
        <v>65</v>
      </c>
    </row>
    <row r="39" spans="1:19" x14ac:dyDescent="0.3">
      <c r="A39" s="8"/>
      <c r="B39" s="8"/>
      <c r="C39" s="8"/>
      <c r="D39" s="8"/>
      <c r="E39" s="46" t="s">
        <v>9</v>
      </c>
      <c r="F39" s="44" t="s">
        <v>10</v>
      </c>
      <c r="G39" s="9">
        <v>2561</v>
      </c>
      <c r="H39" s="9">
        <v>2562</v>
      </c>
      <c r="I39" s="9">
        <v>2563</v>
      </c>
      <c r="J39" s="9">
        <v>2561</v>
      </c>
      <c r="K39" s="9">
        <v>2562</v>
      </c>
      <c r="L39" s="9">
        <v>2563</v>
      </c>
      <c r="M39" s="9">
        <v>2561</v>
      </c>
      <c r="N39" s="9">
        <v>2562</v>
      </c>
      <c r="O39" s="9">
        <v>2563</v>
      </c>
      <c r="P39" s="9">
        <v>2561</v>
      </c>
      <c r="Q39" s="9">
        <v>2562</v>
      </c>
      <c r="R39" s="9">
        <v>2563</v>
      </c>
      <c r="S39" s="45"/>
    </row>
    <row r="40" spans="1:19" x14ac:dyDescent="0.3">
      <c r="A40" s="11">
        <v>16</v>
      </c>
      <c r="B40" s="20" t="s">
        <v>44</v>
      </c>
      <c r="C40" s="12"/>
      <c r="D40" s="25">
        <v>1</v>
      </c>
      <c r="E40" s="12">
        <v>1</v>
      </c>
      <c r="F40" s="28">
        <v>108000</v>
      </c>
      <c r="G40" s="12">
        <v>1</v>
      </c>
      <c r="H40" s="25">
        <v>1</v>
      </c>
      <c r="I40" s="12">
        <v>1</v>
      </c>
      <c r="J40" s="25" t="s">
        <v>20</v>
      </c>
      <c r="K40" s="12" t="s">
        <v>20</v>
      </c>
      <c r="L40" s="25" t="s">
        <v>20</v>
      </c>
      <c r="M40" s="13" t="s">
        <v>20</v>
      </c>
      <c r="N40" s="25" t="s">
        <v>20</v>
      </c>
      <c r="O40" s="12" t="s">
        <v>20</v>
      </c>
      <c r="P40" s="28">
        <v>108000</v>
      </c>
      <c r="Q40" s="13">
        <v>108000</v>
      </c>
      <c r="R40" s="28">
        <v>108000</v>
      </c>
      <c r="S40" s="25"/>
    </row>
    <row r="41" spans="1:19" x14ac:dyDescent="0.3">
      <c r="A41" s="14">
        <v>17</v>
      </c>
      <c r="B41" s="21" t="s">
        <v>38</v>
      </c>
      <c r="C41" s="16"/>
      <c r="D41" s="26">
        <v>3</v>
      </c>
      <c r="E41" s="16">
        <v>3</v>
      </c>
      <c r="F41" s="29">
        <v>324000</v>
      </c>
      <c r="G41" s="16">
        <v>3</v>
      </c>
      <c r="H41" s="26">
        <v>3</v>
      </c>
      <c r="I41" s="16">
        <v>3</v>
      </c>
      <c r="J41" s="26" t="s">
        <v>20</v>
      </c>
      <c r="K41" s="16" t="s">
        <v>20</v>
      </c>
      <c r="L41" s="26" t="s">
        <v>20</v>
      </c>
      <c r="M41" s="16" t="s">
        <v>20</v>
      </c>
      <c r="N41" s="26" t="s">
        <v>20</v>
      </c>
      <c r="O41" s="16" t="s">
        <v>20</v>
      </c>
      <c r="P41" s="29">
        <v>324000</v>
      </c>
      <c r="Q41" s="17">
        <v>324000</v>
      </c>
      <c r="R41" s="29">
        <v>324000</v>
      </c>
      <c r="S41" s="26"/>
    </row>
    <row r="42" spans="1:19" x14ac:dyDescent="0.3">
      <c r="A42" s="14"/>
      <c r="B42" s="22" t="s">
        <v>45</v>
      </c>
      <c r="C42" s="16"/>
      <c r="D42" s="26"/>
      <c r="E42" s="16"/>
      <c r="F42" s="26"/>
      <c r="G42" s="16"/>
      <c r="H42" s="26"/>
      <c r="I42" s="16"/>
      <c r="J42" s="26"/>
      <c r="K42" s="16"/>
      <c r="L42" s="26"/>
      <c r="M42" s="16"/>
      <c r="N42" s="26"/>
      <c r="O42" s="16"/>
      <c r="P42" s="26"/>
      <c r="Q42" s="16"/>
      <c r="R42" s="26"/>
      <c r="S42" s="26"/>
    </row>
    <row r="43" spans="1:19" x14ac:dyDescent="0.3">
      <c r="A43" s="14">
        <v>18</v>
      </c>
      <c r="B43" s="21" t="s">
        <v>46</v>
      </c>
      <c r="C43" s="16" t="s">
        <v>23</v>
      </c>
      <c r="D43" s="26">
        <v>1</v>
      </c>
      <c r="E43" s="16" t="s">
        <v>20</v>
      </c>
      <c r="F43" s="29">
        <v>435600</v>
      </c>
      <c r="G43" s="16">
        <v>1</v>
      </c>
      <c r="H43" s="26">
        <v>1</v>
      </c>
      <c r="I43" s="16">
        <v>1</v>
      </c>
      <c r="J43" s="26" t="s">
        <v>20</v>
      </c>
      <c r="K43" s="16" t="s">
        <v>20</v>
      </c>
      <c r="L43" s="26" t="s">
        <v>20</v>
      </c>
      <c r="M43" s="17">
        <v>13620</v>
      </c>
      <c r="N43" s="29">
        <v>13620</v>
      </c>
      <c r="O43" s="17">
        <v>13620</v>
      </c>
      <c r="P43" s="29">
        <f>F43+M43</f>
        <v>449220</v>
      </c>
      <c r="Q43" s="17">
        <f>N43+P43</f>
        <v>462840</v>
      </c>
      <c r="R43" s="29">
        <f>O43+Q43</f>
        <v>476460</v>
      </c>
      <c r="S43" s="26"/>
    </row>
    <row r="44" spans="1:19" x14ac:dyDescent="0.3">
      <c r="A44" s="14"/>
      <c r="B44" s="21" t="s">
        <v>47</v>
      </c>
      <c r="C44" s="16"/>
      <c r="D44" s="26"/>
      <c r="E44" s="16"/>
      <c r="F44" s="26"/>
      <c r="G44" s="16"/>
      <c r="H44" s="26"/>
      <c r="I44" s="16"/>
      <c r="J44" s="26"/>
      <c r="K44" s="16"/>
      <c r="L44" s="26"/>
      <c r="M44" s="16"/>
      <c r="N44" s="26"/>
      <c r="O44" s="16"/>
      <c r="P44" s="26"/>
      <c r="Q44" s="16"/>
      <c r="R44" s="26"/>
      <c r="S44" s="26"/>
    </row>
    <row r="45" spans="1:19" x14ac:dyDescent="0.3">
      <c r="A45" s="14">
        <v>19</v>
      </c>
      <c r="B45" s="21" t="s">
        <v>48</v>
      </c>
      <c r="C45" s="16" t="s">
        <v>29</v>
      </c>
      <c r="D45" s="26">
        <v>1</v>
      </c>
      <c r="E45" s="16">
        <v>1</v>
      </c>
      <c r="F45" s="29">
        <v>253680</v>
      </c>
      <c r="G45" s="16">
        <v>1</v>
      </c>
      <c r="H45" s="26">
        <v>1</v>
      </c>
      <c r="I45" s="16">
        <v>1</v>
      </c>
      <c r="J45" s="26" t="s">
        <v>20</v>
      </c>
      <c r="K45" s="16" t="s">
        <v>20</v>
      </c>
      <c r="L45" s="26" t="s">
        <v>20</v>
      </c>
      <c r="M45" s="17">
        <f>740*12</f>
        <v>8880</v>
      </c>
      <c r="N45" s="29">
        <f>720*12</f>
        <v>8640</v>
      </c>
      <c r="O45" s="17">
        <f>740*12</f>
        <v>8880</v>
      </c>
      <c r="P45" s="29">
        <f>F45+M45</f>
        <v>262560</v>
      </c>
      <c r="Q45" s="17">
        <f>N45+P45</f>
        <v>271200</v>
      </c>
      <c r="R45" s="29">
        <f>O45+Q45</f>
        <v>280080</v>
      </c>
      <c r="S45" s="26"/>
    </row>
    <row r="46" spans="1:19" x14ac:dyDescent="0.3">
      <c r="A46" s="14">
        <v>20</v>
      </c>
      <c r="B46" s="21" t="s">
        <v>49</v>
      </c>
      <c r="C46" s="16" t="s">
        <v>50</v>
      </c>
      <c r="D46" s="26">
        <v>1</v>
      </c>
      <c r="E46" s="16">
        <v>1</v>
      </c>
      <c r="F46" s="29">
        <v>254280</v>
      </c>
      <c r="G46" s="16">
        <v>1</v>
      </c>
      <c r="H46" s="26">
        <v>1</v>
      </c>
      <c r="I46" s="16">
        <v>1</v>
      </c>
      <c r="J46" s="26" t="s">
        <v>20</v>
      </c>
      <c r="K46" s="16" t="s">
        <v>20</v>
      </c>
      <c r="L46" s="26" t="s">
        <v>20</v>
      </c>
      <c r="M46" s="17">
        <f>850*12</f>
        <v>10200</v>
      </c>
      <c r="N46" s="29">
        <f>880*12</f>
        <v>10560</v>
      </c>
      <c r="O46" s="17">
        <f>900*12</f>
        <v>10800</v>
      </c>
      <c r="P46" s="29">
        <f>F46+M46</f>
        <v>264480</v>
      </c>
      <c r="Q46" s="17">
        <f>N46+P46</f>
        <v>275040</v>
      </c>
      <c r="R46" s="29">
        <f>Q46+O46</f>
        <v>285840</v>
      </c>
      <c r="S46" s="26"/>
    </row>
    <row r="47" spans="1:19" x14ac:dyDescent="0.3">
      <c r="A47" s="14">
        <v>21</v>
      </c>
      <c r="B47" s="21" t="s">
        <v>51</v>
      </c>
      <c r="C47" s="16" t="s">
        <v>50</v>
      </c>
      <c r="D47" s="26">
        <v>1</v>
      </c>
      <c r="E47" s="16">
        <v>1</v>
      </c>
      <c r="F47" s="29">
        <v>185280</v>
      </c>
      <c r="G47" s="16">
        <v>1</v>
      </c>
      <c r="H47" s="26">
        <v>1</v>
      </c>
      <c r="I47" s="16">
        <v>1</v>
      </c>
      <c r="J47" s="26" t="s">
        <v>20</v>
      </c>
      <c r="K47" s="16" t="s">
        <v>20</v>
      </c>
      <c r="L47" s="26" t="s">
        <v>20</v>
      </c>
      <c r="M47" s="17">
        <f>590*12</f>
        <v>7080</v>
      </c>
      <c r="N47" s="29">
        <f>620*12</f>
        <v>7440</v>
      </c>
      <c r="O47" s="17">
        <f>620*12</f>
        <v>7440</v>
      </c>
      <c r="P47" s="29">
        <f>F47+M47</f>
        <v>192360</v>
      </c>
      <c r="Q47" s="17">
        <f>N47+P47</f>
        <v>199800</v>
      </c>
      <c r="R47" s="29">
        <f>O47+Q47</f>
        <v>207240</v>
      </c>
      <c r="S47" s="26"/>
    </row>
    <row r="48" spans="1:19" x14ac:dyDescent="0.3">
      <c r="A48" s="14"/>
      <c r="B48" s="23" t="s">
        <v>35</v>
      </c>
      <c r="C48" s="16"/>
      <c r="D48" s="26"/>
      <c r="E48" s="16"/>
      <c r="F48" s="26"/>
      <c r="G48" s="16"/>
      <c r="H48" s="26"/>
      <c r="I48" s="16"/>
      <c r="J48" s="26"/>
      <c r="K48" s="16"/>
      <c r="L48" s="26"/>
      <c r="M48" s="16"/>
      <c r="N48" s="26"/>
      <c r="O48" s="16"/>
      <c r="P48" s="26"/>
      <c r="Q48" s="16"/>
      <c r="R48" s="26"/>
      <c r="S48" s="26"/>
    </row>
    <row r="49" spans="1:19" x14ac:dyDescent="0.3">
      <c r="A49" s="14">
        <v>22</v>
      </c>
      <c r="B49" s="21" t="s">
        <v>52</v>
      </c>
      <c r="C49" s="16"/>
      <c r="D49" s="26">
        <v>1</v>
      </c>
      <c r="E49" s="16">
        <v>1</v>
      </c>
      <c r="F49" s="29">
        <v>218280</v>
      </c>
      <c r="G49" s="16">
        <v>1</v>
      </c>
      <c r="H49" s="26">
        <v>1</v>
      </c>
      <c r="I49" s="16">
        <v>1</v>
      </c>
      <c r="J49" s="26" t="s">
        <v>20</v>
      </c>
      <c r="K49" s="16" t="s">
        <v>20</v>
      </c>
      <c r="L49" s="26" t="s">
        <v>20</v>
      </c>
      <c r="M49" s="17">
        <f>600*12</f>
        <v>7200</v>
      </c>
      <c r="N49" s="29">
        <f>620*12</f>
        <v>7440</v>
      </c>
      <c r="O49" s="17">
        <f>630*12</f>
        <v>7560</v>
      </c>
      <c r="P49" s="29">
        <f>F49+M49</f>
        <v>225480</v>
      </c>
      <c r="Q49" s="17">
        <f>P49+N49</f>
        <v>232920</v>
      </c>
      <c r="R49" s="29">
        <f>Q49+O49</f>
        <v>240480</v>
      </c>
      <c r="S49" s="26"/>
    </row>
    <row r="50" spans="1:19" x14ac:dyDescent="0.3">
      <c r="A50" s="14"/>
      <c r="B50" s="23" t="s">
        <v>37</v>
      </c>
      <c r="C50" s="16"/>
      <c r="D50" s="26"/>
      <c r="E50" s="16"/>
      <c r="F50" s="26"/>
      <c r="G50" s="16"/>
      <c r="H50" s="26"/>
      <c r="I50" s="16"/>
      <c r="J50" s="26"/>
      <c r="K50" s="16"/>
      <c r="L50" s="26"/>
      <c r="M50" s="16"/>
      <c r="N50" s="26"/>
      <c r="O50" s="16"/>
      <c r="P50" s="26"/>
      <c r="Q50" s="16"/>
      <c r="R50" s="26"/>
      <c r="S50" s="26"/>
    </row>
    <row r="51" spans="1:19" x14ac:dyDescent="0.3">
      <c r="A51" s="14"/>
      <c r="B51" s="23" t="s">
        <v>72</v>
      </c>
      <c r="C51" s="16"/>
      <c r="D51" s="26"/>
      <c r="E51" s="16"/>
      <c r="F51" s="26"/>
      <c r="G51" s="16"/>
      <c r="H51" s="26"/>
      <c r="I51" s="16"/>
      <c r="J51" s="26"/>
      <c r="K51" s="16"/>
      <c r="L51" s="26"/>
      <c r="M51" s="16"/>
      <c r="N51" s="26"/>
      <c r="O51" s="16"/>
      <c r="P51" s="26"/>
      <c r="Q51" s="16"/>
      <c r="R51" s="26"/>
      <c r="S51" s="26"/>
    </row>
    <row r="52" spans="1:19" x14ac:dyDescent="0.3">
      <c r="A52" s="14">
        <v>23</v>
      </c>
      <c r="B52" s="21" t="s">
        <v>76</v>
      </c>
      <c r="C52" s="16"/>
      <c r="D52" s="26">
        <v>1</v>
      </c>
      <c r="E52" s="16">
        <v>1</v>
      </c>
      <c r="F52" s="29">
        <v>138000</v>
      </c>
      <c r="G52" s="16">
        <v>1</v>
      </c>
      <c r="H52" s="26">
        <v>1</v>
      </c>
      <c r="I52" s="16">
        <v>1</v>
      </c>
      <c r="J52" s="26" t="s">
        <v>20</v>
      </c>
      <c r="K52" s="16" t="s">
        <v>20</v>
      </c>
      <c r="L52" s="26" t="s">
        <v>20</v>
      </c>
      <c r="M52" s="17">
        <v>5520</v>
      </c>
      <c r="N52" s="29">
        <v>5760</v>
      </c>
      <c r="O52" s="17">
        <v>6000</v>
      </c>
      <c r="P52" s="29">
        <f>F52+M52</f>
        <v>143520</v>
      </c>
      <c r="Q52" s="17">
        <f>P52+N52</f>
        <v>149280</v>
      </c>
      <c r="R52" s="29">
        <f>Q52+O52</f>
        <v>155280</v>
      </c>
      <c r="S52" s="26"/>
    </row>
    <row r="53" spans="1:19" x14ac:dyDescent="0.3">
      <c r="A53" s="14"/>
      <c r="B53" s="22" t="s">
        <v>53</v>
      </c>
      <c r="C53" s="16"/>
      <c r="D53" s="26"/>
      <c r="E53" s="16"/>
      <c r="F53" s="26"/>
      <c r="G53" s="16"/>
      <c r="H53" s="26"/>
      <c r="I53" s="16"/>
      <c r="J53" s="26"/>
      <c r="K53" s="16"/>
      <c r="L53" s="26"/>
      <c r="M53" s="16"/>
      <c r="N53" s="26"/>
      <c r="O53" s="16"/>
      <c r="P53" s="26"/>
      <c r="Q53" s="16"/>
      <c r="R53" s="26"/>
      <c r="S53" s="26"/>
    </row>
    <row r="54" spans="1:19" x14ac:dyDescent="0.3">
      <c r="A54" s="14">
        <v>24</v>
      </c>
      <c r="B54" s="21" t="s">
        <v>54</v>
      </c>
      <c r="C54" s="16" t="s">
        <v>23</v>
      </c>
      <c r="D54" s="26">
        <v>1</v>
      </c>
      <c r="E54" s="16" t="s">
        <v>20</v>
      </c>
      <c r="F54" s="29">
        <v>435600</v>
      </c>
      <c r="G54" s="16">
        <v>1</v>
      </c>
      <c r="H54" s="26">
        <v>1</v>
      </c>
      <c r="I54" s="16">
        <v>1</v>
      </c>
      <c r="J54" s="26" t="s">
        <v>20</v>
      </c>
      <c r="K54" s="16" t="s">
        <v>20</v>
      </c>
      <c r="L54" s="26" t="s">
        <v>20</v>
      </c>
      <c r="M54" s="17">
        <v>13620</v>
      </c>
      <c r="N54" s="29">
        <v>13620</v>
      </c>
      <c r="O54" s="17">
        <v>13620</v>
      </c>
      <c r="P54" s="29">
        <f>F54+M54</f>
        <v>449220</v>
      </c>
      <c r="Q54" s="17">
        <f>N54+P54</f>
        <v>462840</v>
      </c>
      <c r="R54" s="29">
        <f>Q54+O54</f>
        <v>476460</v>
      </c>
      <c r="S54" s="26"/>
    </row>
    <row r="55" spans="1:19" x14ac:dyDescent="0.3">
      <c r="A55" s="14"/>
      <c r="B55" s="21" t="s">
        <v>55</v>
      </c>
      <c r="C55" s="16"/>
      <c r="D55" s="26"/>
      <c r="E55" s="16"/>
      <c r="F55" s="26"/>
      <c r="G55" s="16"/>
      <c r="H55" s="26"/>
      <c r="I55" s="16"/>
      <c r="J55" s="26"/>
      <c r="K55" s="16"/>
      <c r="L55" s="26"/>
      <c r="M55" s="16"/>
      <c r="N55" s="26"/>
      <c r="O55" s="16"/>
      <c r="P55" s="26"/>
      <c r="Q55" s="16"/>
      <c r="R55" s="26"/>
      <c r="S55" s="26"/>
    </row>
    <row r="56" spans="1:19" x14ac:dyDescent="0.3">
      <c r="A56" s="14">
        <v>25</v>
      </c>
      <c r="B56" s="21" t="s">
        <v>56</v>
      </c>
      <c r="C56" s="16" t="s">
        <v>50</v>
      </c>
      <c r="D56" s="26">
        <v>1</v>
      </c>
      <c r="E56" s="16">
        <v>1</v>
      </c>
      <c r="F56" s="29">
        <v>212280</v>
      </c>
      <c r="G56" s="16">
        <v>1</v>
      </c>
      <c r="H56" s="26">
        <v>1</v>
      </c>
      <c r="I56" s="16">
        <v>1</v>
      </c>
      <c r="J56" s="26" t="s">
        <v>20</v>
      </c>
      <c r="K56" s="16" t="s">
        <v>20</v>
      </c>
      <c r="L56" s="26" t="s">
        <v>20</v>
      </c>
      <c r="M56" s="17">
        <f>750*12</f>
        <v>9000</v>
      </c>
      <c r="N56" s="29">
        <f>760*12</f>
        <v>9120</v>
      </c>
      <c r="O56" s="17">
        <f>770*12</f>
        <v>9240</v>
      </c>
      <c r="P56" s="29">
        <f>F56+M56</f>
        <v>221280</v>
      </c>
      <c r="Q56" s="17">
        <f>N56+P56</f>
        <v>230400</v>
      </c>
      <c r="R56" s="29">
        <f>O56+Q56</f>
        <v>239640</v>
      </c>
      <c r="S56" s="26"/>
    </row>
    <row r="57" spans="1:19" x14ac:dyDescent="0.3">
      <c r="A57" s="14">
        <v>26</v>
      </c>
      <c r="B57" s="21" t="s">
        <v>32</v>
      </c>
      <c r="C57" s="16" t="s">
        <v>33</v>
      </c>
      <c r="D57" s="26" t="s">
        <v>20</v>
      </c>
      <c r="E57" s="16" t="s">
        <v>20</v>
      </c>
      <c r="F57" s="29" t="s">
        <v>20</v>
      </c>
      <c r="G57" s="16">
        <v>1</v>
      </c>
      <c r="H57" s="26">
        <v>1</v>
      </c>
      <c r="I57" s="16">
        <v>1</v>
      </c>
      <c r="J57" s="110" t="s">
        <v>69</v>
      </c>
      <c r="K57" s="16" t="s">
        <v>20</v>
      </c>
      <c r="L57" s="26" t="s">
        <v>20</v>
      </c>
      <c r="M57" s="17">
        <v>297900</v>
      </c>
      <c r="N57" s="29">
        <v>9480</v>
      </c>
      <c r="O57" s="17">
        <v>9480</v>
      </c>
      <c r="P57" s="29">
        <v>297900</v>
      </c>
      <c r="Q57" s="17">
        <v>307380</v>
      </c>
      <c r="R57" s="29">
        <v>316860</v>
      </c>
      <c r="S57" s="111"/>
    </row>
    <row r="58" spans="1:19" x14ac:dyDescent="0.3">
      <c r="A58" s="14"/>
      <c r="B58" s="23" t="s">
        <v>37</v>
      </c>
      <c r="C58" s="16"/>
      <c r="D58" s="26"/>
      <c r="E58" s="16"/>
      <c r="F58" s="26"/>
      <c r="G58" s="16"/>
      <c r="H58" s="26"/>
      <c r="I58" s="16"/>
      <c r="J58" s="26"/>
      <c r="K58" s="16"/>
      <c r="L58" s="26"/>
      <c r="M58" s="16"/>
      <c r="N58" s="26"/>
      <c r="O58" s="16"/>
      <c r="P58" s="26"/>
      <c r="Q58" s="16"/>
      <c r="R58" s="26"/>
      <c r="S58" s="26"/>
    </row>
    <row r="59" spans="1:19" x14ac:dyDescent="0.3">
      <c r="A59" s="14"/>
      <c r="B59" s="23" t="s">
        <v>72</v>
      </c>
      <c r="C59" s="16"/>
      <c r="D59" s="26"/>
      <c r="E59" s="16"/>
      <c r="F59" s="26"/>
      <c r="G59" s="16"/>
      <c r="H59" s="26"/>
      <c r="I59" s="16"/>
      <c r="J59" s="26"/>
      <c r="K59" s="16"/>
      <c r="L59" s="26"/>
      <c r="M59" s="16"/>
      <c r="N59" s="26"/>
      <c r="O59" s="16"/>
      <c r="P59" s="26"/>
      <c r="Q59" s="16"/>
      <c r="R59" s="26"/>
      <c r="S59" s="26"/>
    </row>
    <row r="60" spans="1:19" x14ac:dyDescent="0.3">
      <c r="A60" s="14">
        <v>27</v>
      </c>
      <c r="B60" s="21" t="s">
        <v>77</v>
      </c>
      <c r="C60" s="16"/>
      <c r="D60" s="26">
        <v>1</v>
      </c>
      <c r="E60" s="16">
        <v>1</v>
      </c>
      <c r="F60" s="29">
        <v>116280</v>
      </c>
      <c r="G60" s="16">
        <v>1</v>
      </c>
      <c r="H60" s="26">
        <v>1</v>
      </c>
      <c r="I60" s="16">
        <v>1</v>
      </c>
      <c r="J60" s="26" t="s">
        <v>20</v>
      </c>
      <c r="K60" s="16" t="s">
        <v>20</v>
      </c>
      <c r="L60" s="26" t="s">
        <v>20</v>
      </c>
      <c r="M60" s="17">
        <v>4680</v>
      </c>
      <c r="N60" s="29">
        <v>4920</v>
      </c>
      <c r="O60" s="17">
        <v>5040</v>
      </c>
      <c r="P60" s="29">
        <f>F60+M60</f>
        <v>120960</v>
      </c>
      <c r="Q60" s="17">
        <f>N60+P60</f>
        <v>125880</v>
      </c>
      <c r="R60" s="29">
        <f>O60+Q60</f>
        <v>130920</v>
      </c>
      <c r="S60" s="26"/>
    </row>
    <row r="61" spans="1:19" x14ac:dyDescent="0.3">
      <c r="A61" s="14">
        <v>28</v>
      </c>
      <c r="B61" s="21" t="s">
        <v>91</v>
      </c>
      <c r="C61" s="58" t="s">
        <v>20</v>
      </c>
      <c r="D61" s="59" t="s">
        <v>20</v>
      </c>
      <c r="E61" s="58" t="s">
        <v>20</v>
      </c>
      <c r="F61" s="60" t="s">
        <v>20</v>
      </c>
      <c r="G61" s="58">
        <v>1</v>
      </c>
      <c r="H61" s="59">
        <v>1</v>
      </c>
      <c r="I61" s="58">
        <v>1</v>
      </c>
      <c r="J61" s="112" t="s">
        <v>69</v>
      </c>
      <c r="K61" s="58" t="s">
        <v>20</v>
      </c>
      <c r="L61" s="59" t="s">
        <v>20</v>
      </c>
      <c r="M61" s="61">
        <v>138000</v>
      </c>
      <c r="N61" s="60">
        <v>5520</v>
      </c>
      <c r="O61" s="61">
        <v>5760</v>
      </c>
      <c r="P61" s="60">
        <v>138000</v>
      </c>
      <c r="Q61" s="61">
        <v>143520</v>
      </c>
      <c r="R61" s="60">
        <v>149280</v>
      </c>
      <c r="S61" s="62"/>
    </row>
    <row r="62" spans="1:19" x14ac:dyDescent="0.3">
      <c r="A62" s="80"/>
      <c r="B62" s="23" t="s">
        <v>37</v>
      </c>
      <c r="C62" s="73"/>
      <c r="D62" s="74"/>
      <c r="E62" s="73"/>
      <c r="F62" s="75"/>
      <c r="G62" s="73"/>
      <c r="H62" s="74"/>
      <c r="I62" s="73"/>
      <c r="J62" s="76"/>
      <c r="K62" s="73"/>
      <c r="L62" s="74"/>
      <c r="M62" s="77"/>
      <c r="N62" s="75"/>
      <c r="O62" s="77"/>
      <c r="P62" s="75"/>
      <c r="Q62" s="77"/>
      <c r="R62" s="75"/>
      <c r="S62" s="78"/>
    </row>
    <row r="63" spans="1:19" x14ac:dyDescent="0.3">
      <c r="A63" s="14"/>
      <c r="B63" s="23" t="s">
        <v>73</v>
      </c>
      <c r="C63" s="16"/>
      <c r="D63" s="26"/>
      <c r="E63" s="16"/>
      <c r="F63" s="29"/>
      <c r="G63" s="16"/>
      <c r="H63" s="26"/>
      <c r="I63" s="16"/>
      <c r="J63" s="26"/>
      <c r="K63" s="16"/>
      <c r="L63" s="26"/>
      <c r="M63" s="17"/>
      <c r="N63" s="29"/>
      <c r="O63" s="17"/>
      <c r="P63" s="29"/>
      <c r="Q63" s="17"/>
      <c r="R63" s="29"/>
      <c r="S63" s="26"/>
    </row>
    <row r="64" spans="1:19" x14ac:dyDescent="0.3">
      <c r="A64" s="14">
        <v>29</v>
      </c>
      <c r="B64" s="21" t="s">
        <v>70</v>
      </c>
      <c r="C64" s="16"/>
      <c r="D64" s="26">
        <v>1</v>
      </c>
      <c r="E64" s="16">
        <v>1</v>
      </c>
      <c r="F64" s="29">
        <v>112800</v>
      </c>
      <c r="G64" s="16">
        <v>1</v>
      </c>
      <c r="H64" s="26">
        <v>1</v>
      </c>
      <c r="I64" s="16">
        <v>1</v>
      </c>
      <c r="J64" s="26" t="s">
        <v>20</v>
      </c>
      <c r="K64" s="16" t="s">
        <v>20</v>
      </c>
      <c r="L64" s="26" t="s">
        <v>20</v>
      </c>
      <c r="M64" s="17">
        <v>4560</v>
      </c>
      <c r="N64" s="29">
        <v>4800</v>
      </c>
      <c r="O64" s="17">
        <v>4920</v>
      </c>
      <c r="P64" s="29">
        <f>F64+M64</f>
        <v>117360</v>
      </c>
      <c r="Q64" s="17">
        <f>N64+P64</f>
        <v>122160</v>
      </c>
      <c r="R64" s="29">
        <f>O64+Q64</f>
        <v>127080</v>
      </c>
      <c r="S64" s="26"/>
    </row>
    <row r="65" spans="1:19" x14ac:dyDescent="0.3">
      <c r="A65" s="14"/>
      <c r="B65" s="21" t="s">
        <v>74</v>
      </c>
      <c r="C65" s="16"/>
      <c r="D65" s="26"/>
      <c r="E65" s="16"/>
      <c r="F65" s="29"/>
      <c r="G65" s="16"/>
      <c r="H65" s="26"/>
      <c r="I65" s="16"/>
      <c r="J65" s="26"/>
      <c r="K65" s="16"/>
      <c r="L65" s="26"/>
      <c r="M65" s="17"/>
      <c r="N65" s="29"/>
      <c r="O65" s="17"/>
      <c r="P65" s="29"/>
      <c r="Q65" s="17"/>
      <c r="R65" s="29"/>
      <c r="S65" s="26"/>
    </row>
    <row r="66" spans="1:19" x14ac:dyDescent="0.3">
      <c r="A66" s="14"/>
      <c r="B66" s="85" t="s">
        <v>79</v>
      </c>
      <c r="C66" s="16"/>
      <c r="D66" s="26"/>
      <c r="E66" s="16"/>
      <c r="F66" s="26"/>
      <c r="G66" s="16"/>
      <c r="H66" s="26"/>
      <c r="I66" s="16"/>
      <c r="J66" s="26"/>
      <c r="K66" s="16"/>
      <c r="L66" s="26"/>
      <c r="M66" s="16"/>
      <c r="N66" s="26"/>
      <c r="O66" s="16"/>
      <c r="P66" s="26"/>
      <c r="Q66" s="16"/>
      <c r="R66" s="26"/>
      <c r="S66" s="26"/>
    </row>
    <row r="67" spans="1:19" x14ac:dyDescent="0.3">
      <c r="A67" s="14">
        <v>30</v>
      </c>
      <c r="B67" s="51" t="s">
        <v>78</v>
      </c>
      <c r="C67" s="16" t="s">
        <v>23</v>
      </c>
      <c r="D67" s="26">
        <v>1</v>
      </c>
      <c r="E67" s="16" t="s">
        <v>20</v>
      </c>
      <c r="F67" s="29">
        <v>435600</v>
      </c>
      <c r="G67" s="16">
        <v>1</v>
      </c>
      <c r="H67" s="26">
        <v>1</v>
      </c>
      <c r="I67" s="16">
        <v>1</v>
      </c>
      <c r="J67" s="26" t="s">
        <v>20</v>
      </c>
      <c r="K67" s="16" t="s">
        <v>20</v>
      </c>
      <c r="L67" s="26" t="s">
        <v>20</v>
      </c>
      <c r="M67" s="17">
        <v>13620</v>
      </c>
      <c r="N67" s="29">
        <v>13620</v>
      </c>
      <c r="O67" s="17">
        <v>13620</v>
      </c>
      <c r="P67" s="29">
        <f>F67+M67</f>
        <v>449220</v>
      </c>
      <c r="Q67" s="17">
        <f>P67+N67</f>
        <v>462840</v>
      </c>
      <c r="R67" s="29">
        <f>O67+Q67</f>
        <v>476460</v>
      </c>
      <c r="S67" s="26"/>
    </row>
    <row r="68" spans="1:19" x14ac:dyDescent="0.3">
      <c r="A68" s="18"/>
      <c r="B68" s="24" t="s">
        <v>68</v>
      </c>
      <c r="C68" s="19"/>
      <c r="D68" s="27"/>
      <c r="E68" s="19"/>
      <c r="F68" s="27"/>
      <c r="G68" s="19"/>
      <c r="H68" s="27"/>
      <c r="I68" s="19"/>
      <c r="J68" s="27"/>
      <c r="K68" s="19"/>
      <c r="L68" s="27"/>
      <c r="M68" s="19"/>
      <c r="N68" s="27"/>
      <c r="O68" s="19"/>
      <c r="P68" s="27"/>
      <c r="Q68" s="19"/>
      <c r="R68" s="27"/>
      <c r="S68" s="27"/>
    </row>
    <row r="69" spans="1:19" x14ac:dyDescent="0.3">
      <c r="A69" s="100" t="s">
        <v>101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19" x14ac:dyDescent="0.3">
      <c r="A70" s="16"/>
      <c r="B70" s="15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3">
      <c r="A71" s="6" t="s">
        <v>2</v>
      </c>
      <c r="B71" s="6" t="s">
        <v>3</v>
      </c>
      <c r="C71" s="6" t="s">
        <v>4</v>
      </c>
      <c r="D71" s="6" t="s">
        <v>6</v>
      </c>
      <c r="E71" s="88" t="s">
        <v>8</v>
      </c>
      <c r="F71" s="89"/>
      <c r="G71" s="101" t="s">
        <v>11</v>
      </c>
      <c r="H71" s="102"/>
      <c r="I71" s="103"/>
      <c r="J71" s="88" t="s">
        <v>13</v>
      </c>
      <c r="K71" s="93"/>
      <c r="L71" s="89"/>
      <c r="M71" s="88" t="s">
        <v>15</v>
      </c>
      <c r="N71" s="93"/>
      <c r="O71" s="89"/>
      <c r="P71" s="88" t="s">
        <v>17</v>
      </c>
      <c r="Q71" s="93"/>
      <c r="R71" s="89"/>
      <c r="S71" s="84" t="s">
        <v>64</v>
      </c>
    </row>
    <row r="72" spans="1:19" x14ac:dyDescent="0.3">
      <c r="A72" s="7"/>
      <c r="B72" s="7"/>
      <c r="C72" s="7" t="s">
        <v>5</v>
      </c>
      <c r="D72" s="7" t="s">
        <v>7</v>
      </c>
      <c r="E72" s="3"/>
      <c r="F72" s="5"/>
      <c r="G72" s="104" t="s">
        <v>12</v>
      </c>
      <c r="H72" s="105"/>
      <c r="I72" s="106"/>
      <c r="J72" s="97" t="s">
        <v>14</v>
      </c>
      <c r="K72" s="98"/>
      <c r="L72" s="99"/>
      <c r="M72" s="97" t="s">
        <v>16</v>
      </c>
      <c r="N72" s="98"/>
      <c r="O72" s="99"/>
      <c r="P72" s="3"/>
      <c r="Q72" s="4"/>
      <c r="R72" s="5"/>
      <c r="S72" s="10" t="s">
        <v>65</v>
      </c>
    </row>
    <row r="73" spans="1:19" x14ac:dyDescent="0.3">
      <c r="A73" s="8"/>
      <c r="B73" s="8"/>
      <c r="C73" s="8"/>
      <c r="D73" s="8"/>
      <c r="E73" s="46" t="s">
        <v>9</v>
      </c>
      <c r="F73" s="81" t="s">
        <v>10</v>
      </c>
      <c r="G73" s="9">
        <v>2561</v>
      </c>
      <c r="H73" s="9">
        <v>2562</v>
      </c>
      <c r="I73" s="52">
        <v>2563</v>
      </c>
      <c r="J73" s="9">
        <v>2561</v>
      </c>
      <c r="K73" s="53">
        <v>2562</v>
      </c>
      <c r="L73" s="9">
        <v>2563</v>
      </c>
      <c r="M73" s="9">
        <v>2561</v>
      </c>
      <c r="N73" s="9">
        <v>2562</v>
      </c>
      <c r="O73" s="9">
        <v>2563</v>
      </c>
      <c r="P73" s="9">
        <v>2561</v>
      </c>
      <c r="Q73" s="9">
        <v>2562</v>
      </c>
      <c r="R73" s="9">
        <v>2563</v>
      </c>
      <c r="S73" s="82"/>
    </row>
    <row r="74" spans="1:19" x14ac:dyDescent="0.3">
      <c r="A74" s="11">
        <v>31</v>
      </c>
      <c r="B74" s="20" t="s">
        <v>57</v>
      </c>
      <c r="C74" s="12" t="s">
        <v>31</v>
      </c>
      <c r="D74" s="25">
        <v>1</v>
      </c>
      <c r="E74" s="12" t="s">
        <v>20</v>
      </c>
      <c r="F74" s="28">
        <v>355320</v>
      </c>
      <c r="G74" s="12">
        <v>1</v>
      </c>
      <c r="H74" s="25">
        <v>1</v>
      </c>
      <c r="I74" s="12">
        <v>1</v>
      </c>
      <c r="J74" s="25" t="s">
        <v>20</v>
      </c>
      <c r="K74" s="12" t="s">
        <v>20</v>
      </c>
      <c r="L74" s="25" t="s">
        <v>20</v>
      </c>
      <c r="M74" s="13">
        <v>12000</v>
      </c>
      <c r="N74" s="28">
        <v>12000</v>
      </c>
      <c r="O74" s="13">
        <v>12000</v>
      </c>
      <c r="P74" s="28">
        <f>F74+M74</f>
        <v>367320</v>
      </c>
      <c r="Q74" s="13">
        <f>N74+P74</f>
        <v>379320</v>
      </c>
      <c r="R74" s="28">
        <f>O74+Q74</f>
        <v>391320</v>
      </c>
      <c r="S74" s="25"/>
    </row>
    <row r="75" spans="1:19" x14ac:dyDescent="0.3">
      <c r="A75" s="14"/>
      <c r="B75" s="54" t="s">
        <v>80</v>
      </c>
      <c r="C75" s="16"/>
      <c r="D75" s="26"/>
      <c r="E75" s="16"/>
      <c r="F75" s="29"/>
      <c r="G75" s="16"/>
      <c r="H75" s="26"/>
      <c r="I75" s="16"/>
      <c r="J75" s="26"/>
      <c r="K75" s="16"/>
      <c r="L75" s="26"/>
      <c r="M75" s="17"/>
      <c r="N75" s="29"/>
      <c r="O75" s="17"/>
      <c r="P75" s="29"/>
      <c r="Q75" s="17"/>
      <c r="R75" s="29"/>
      <c r="S75" s="26"/>
    </row>
    <row r="76" spans="1:19" x14ac:dyDescent="0.3">
      <c r="A76" s="35">
        <v>32</v>
      </c>
      <c r="B76" s="36" t="s">
        <v>58</v>
      </c>
      <c r="C76" s="37"/>
      <c r="D76" s="38">
        <v>1</v>
      </c>
      <c r="E76" s="37">
        <v>1</v>
      </c>
      <c r="F76" s="39" t="s">
        <v>20</v>
      </c>
      <c r="G76" s="37">
        <v>1</v>
      </c>
      <c r="H76" s="38">
        <v>1</v>
      </c>
      <c r="I76" s="37">
        <v>1</v>
      </c>
      <c r="J76" s="38" t="s">
        <v>20</v>
      </c>
      <c r="K76" s="37" t="s">
        <v>20</v>
      </c>
      <c r="L76" s="38" t="s">
        <v>20</v>
      </c>
      <c r="M76" s="55" t="s">
        <v>20</v>
      </c>
      <c r="N76" s="39" t="s">
        <v>20</v>
      </c>
      <c r="O76" s="55" t="s">
        <v>20</v>
      </c>
      <c r="P76" s="39" t="s">
        <v>20</v>
      </c>
      <c r="Q76" s="55" t="s">
        <v>20</v>
      </c>
      <c r="R76" s="39" t="s">
        <v>20</v>
      </c>
      <c r="S76" s="40" t="s">
        <v>66</v>
      </c>
    </row>
    <row r="77" spans="1:19" x14ac:dyDescent="0.3">
      <c r="A77" s="14"/>
      <c r="B77" s="42" t="s">
        <v>81</v>
      </c>
      <c r="C77" s="16"/>
      <c r="D77" s="26"/>
      <c r="E77" s="16"/>
      <c r="F77" s="26"/>
      <c r="G77" s="16"/>
      <c r="H77" s="26"/>
      <c r="I77" s="16"/>
      <c r="J77" s="26"/>
      <c r="K77" s="16"/>
      <c r="L77" s="26"/>
      <c r="M77" s="16"/>
      <c r="N77" s="26"/>
      <c r="O77" s="16"/>
      <c r="P77" s="26"/>
      <c r="Q77" s="16"/>
      <c r="R77" s="26"/>
      <c r="S77" s="26"/>
    </row>
    <row r="78" spans="1:19" x14ac:dyDescent="0.3">
      <c r="A78" s="35">
        <v>33</v>
      </c>
      <c r="B78" s="36" t="s">
        <v>82</v>
      </c>
      <c r="C78" s="37"/>
      <c r="D78" s="38">
        <v>1</v>
      </c>
      <c r="E78" s="37">
        <v>1</v>
      </c>
      <c r="F78" s="39" t="s">
        <v>20</v>
      </c>
      <c r="G78" s="37">
        <v>1</v>
      </c>
      <c r="H78" s="38">
        <v>1</v>
      </c>
      <c r="I78" s="37">
        <v>1</v>
      </c>
      <c r="J78" s="38" t="s">
        <v>20</v>
      </c>
      <c r="K78" s="37" t="s">
        <v>20</v>
      </c>
      <c r="L78" s="38" t="s">
        <v>20</v>
      </c>
      <c r="M78" s="55" t="s">
        <v>20</v>
      </c>
      <c r="N78" s="39" t="s">
        <v>20</v>
      </c>
      <c r="O78" s="55" t="s">
        <v>20</v>
      </c>
      <c r="P78" s="39" t="s">
        <v>20</v>
      </c>
      <c r="Q78" s="55" t="s">
        <v>20</v>
      </c>
      <c r="R78" s="39" t="s">
        <v>20</v>
      </c>
      <c r="S78" s="40" t="s">
        <v>66</v>
      </c>
    </row>
    <row r="79" spans="1:19" x14ac:dyDescent="0.3">
      <c r="A79" s="56"/>
      <c r="B79" s="57"/>
      <c r="C79" s="58"/>
      <c r="D79" s="59"/>
      <c r="E79" s="58"/>
      <c r="F79" s="60">
        <v>34320</v>
      </c>
      <c r="G79" s="58"/>
      <c r="H79" s="59"/>
      <c r="I79" s="58"/>
      <c r="J79" s="59"/>
      <c r="K79" s="58"/>
      <c r="L79" s="59"/>
      <c r="M79" s="61">
        <v>6000</v>
      </c>
      <c r="N79" s="60">
        <v>6240</v>
      </c>
      <c r="O79" s="61">
        <v>6480</v>
      </c>
      <c r="P79" s="60">
        <v>40320</v>
      </c>
      <c r="Q79" s="61">
        <f>P79+N79</f>
        <v>46560</v>
      </c>
      <c r="R79" s="60">
        <f>Q79+O79</f>
        <v>53040</v>
      </c>
      <c r="S79" s="62" t="s">
        <v>83</v>
      </c>
    </row>
    <row r="80" spans="1:19" x14ac:dyDescent="0.3">
      <c r="A80" s="56"/>
      <c r="B80" s="42" t="s">
        <v>90</v>
      </c>
      <c r="C80" s="58"/>
      <c r="D80" s="59"/>
      <c r="E80" s="58"/>
      <c r="F80" s="60"/>
      <c r="G80" s="58"/>
      <c r="H80" s="59"/>
      <c r="I80" s="58"/>
      <c r="J80" s="59"/>
      <c r="K80" s="58"/>
      <c r="L80" s="59"/>
      <c r="M80" s="61"/>
      <c r="N80" s="60"/>
      <c r="O80" s="61"/>
      <c r="P80" s="60"/>
      <c r="Q80" s="61"/>
      <c r="R80" s="60"/>
      <c r="S80" s="62"/>
    </row>
    <row r="81" spans="1:19" x14ac:dyDescent="0.3">
      <c r="A81" s="56">
        <v>34</v>
      </c>
      <c r="B81" s="57" t="s">
        <v>59</v>
      </c>
      <c r="C81" s="58" t="s">
        <v>20</v>
      </c>
      <c r="D81" s="59" t="s">
        <v>20</v>
      </c>
      <c r="E81" s="58" t="s">
        <v>20</v>
      </c>
      <c r="F81" s="60" t="s">
        <v>20</v>
      </c>
      <c r="G81" s="58">
        <v>1</v>
      </c>
      <c r="H81" s="59">
        <v>1</v>
      </c>
      <c r="I81" s="58">
        <v>1</v>
      </c>
      <c r="J81" s="112" t="s">
        <v>69</v>
      </c>
      <c r="K81" s="58" t="s">
        <v>20</v>
      </c>
      <c r="L81" s="59" t="s">
        <v>20</v>
      </c>
      <c r="M81" s="61">
        <v>180000</v>
      </c>
      <c r="N81" s="60">
        <v>7200</v>
      </c>
      <c r="O81" s="61">
        <v>7560</v>
      </c>
      <c r="P81" s="60">
        <v>180000</v>
      </c>
      <c r="Q81" s="61">
        <v>187200</v>
      </c>
      <c r="R81" s="60">
        <v>194760</v>
      </c>
      <c r="S81" s="62"/>
    </row>
    <row r="82" spans="1:19" x14ac:dyDescent="0.3">
      <c r="A82" s="56"/>
      <c r="B82" s="63" t="s">
        <v>84</v>
      </c>
      <c r="C82" s="58"/>
      <c r="D82" s="59"/>
      <c r="E82" s="58"/>
      <c r="F82" s="60"/>
      <c r="G82" s="58"/>
      <c r="H82" s="59"/>
      <c r="I82" s="58"/>
      <c r="J82" s="59"/>
      <c r="K82" s="58"/>
      <c r="L82" s="59"/>
      <c r="M82" s="61"/>
      <c r="N82" s="60"/>
      <c r="O82" s="61"/>
      <c r="P82" s="60"/>
      <c r="Q82" s="61"/>
      <c r="R82" s="60"/>
      <c r="S82" s="62"/>
    </row>
    <row r="83" spans="1:19" x14ac:dyDescent="0.3">
      <c r="A83" s="35">
        <v>35</v>
      </c>
      <c r="B83" s="36" t="s">
        <v>58</v>
      </c>
      <c r="C83" s="37"/>
      <c r="D83" s="38">
        <v>1</v>
      </c>
      <c r="E83" s="37">
        <v>1</v>
      </c>
      <c r="F83" s="39" t="s">
        <v>20</v>
      </c>
      <c r="G83" s="37">
        <v>1</v>
      </c>
      <c r="H83" s="38">
        <v>1</v>
      </c>
      <c r="I83" s="37">
        <v>1</v>
      </c>
      <c r="J83" s="38" t="s">
        <v>20</v>
      </c>
      <c r="K83" s="37" t="s">
        <v>20</v>
      </c>
      <c r="L83" s="38" t="s">
        <v>20</v>
      </c>
      <c r="M83" s="55" t="s">
        <v>20</v>
      </c>
      <c r="N83" s="39" t="s">
        <v>20</v>
      </c>
      <c r="O83" s="55" t="s">
        <v>20</v>
      </c>
      <c r="P83" s="39" t="s">
        <v>20</v>
      </c>
      <c r="Q83" s="55" t="s">
        <v>20</v>
      </c>
      <c r="R83" s="39" t="s">
        <v>20</v>
      </c>
      <c r="S83" s="64" t="s">
        <v>85</v>
      </c>
    </row>
    <row r="84" spans="1:19" x14ac:dyDescent="0.3">
      <c r="A84" s="56"/>
      <c r="B84" s="23" t="s">
        <v>41</v>
      </c>
      <c r="C84" s="58"/>
      <c r="D84" s="59"/>
      <c r="E84" s="58"/>
      <c r="F84" s="60"/>
      <c r="G84" s="58"/>
      <c r="H84" s="59"/>
      <c r="I84" s="58"/>
      <c r="J84" s="59"/>
      <c r="K84" s="58"/>
      <c r="L84" s="59"/>
      <c r="M84" s="61"/>
      <c r="N84" s="60"/>
      <c r="O84" s="61"/>
      <c r="P84" s="60"/>
      <c r="Q84" s="61"/>
      <c r="R84" s="60"/>
      <c r="S84" s="62"/>
    </row>
    <row r="85" spans="1:19" x14ac:dyDescent="0.3">
      <c r="A85" s="35">
        <v>36</v>
      </c>
      <c r="B85" s="36" t="s">
        <v>88</v>
      </c>
      <c r="C85" s="37"/>
      <c r="D85" s="38">
        <v>1</v>
      </c>
      <c r="E85" s="37">
        <v>1</v>
      </c>
      <c r="F85" s="39" t="s">
        <v>20</v>
      </c>
      <c r="G85" s="37">
        <v>1</v>
      </c>
      <c r="H85" s="38">
        <v>1</v>
      </c>
      <c r="I85" s="37">
        <v>1</v>
      </c>
      <c r="J85" s="38" t="s">
        <v>20</v>
      </c>
      <c r="K85" s="37" t="s">
        <v>20</v>
      </c>
      <c r="L85" s="38" t="s">
        <v>20</v>
      </c>
      <c r="M85" s="55" t="s">
        <v>20</v>
      </c>
      <c r="N85" s="39" t="s">
        <v>20</v>
      </c>
      <c r="O85" s="55" t="s">
        <v>20</v>
      </c>
      <c r="P85" s="39" t="s">
        <v>20</v>
      </c>
      <c r="Q85" s="55" t="s">
        <v>20</v>
      </c>
      <c r="R85" s="39" t="s">
        <v>20</v>
      </c>
      <c r="S85" s="64" t="s">
        <v>66</v>
      </c>
    </row>
    <row r="86" spans="1:19" x14ac:dyDescent="0.3">
      <c r="A86" s="56"/>
      <c r="B86" s="63" t="s">
        <v>86</v>
      </c>
      <c r="C86" s="58"/>
      <c r="D86" s="59"/>
      <c r="E86" s="58"/>
      <c r="F86" s="60"/>
      <c r="G86" s="58"/>
      <c r="H86" s="59"/>
      <c r="I86" s="58"/>
      <c r="J86" s="59"/>
      <c r="K86" s="58"/>
      <c r="L86" s="59"/>
      <c r="M86" s="61"/>
      <c r="N86" s="60"/>
      <c r="O86" s="61"/>
      <c r="P86" s="60"/>
      <c r="Q86" s="61"/>
      <c r="R86" s="60"/>
      <c r="S86" s="62"/>
    </row>
    <row r="87" spans="1:19" x14ac:dyDescent="0.3">
      <c r="A87" s="35">
        <v>37</v>
      </c>
      <c r="B87" s="36" t="s">
        <v>58</v>
      </c>
      <c r="C87" s="37"/>
      <c r="D87" s="38">
        <v>1</v>
      </c>
      <c r="E87" s="37">
        <v>1</v>
      </c>
      <c r="F87" s="39" t="s">
        <v>20</v>
      </c>
      <c r="G87" s="37">
        <v>1</v>
      </c>
      <c r="H87" s="38">
        <v>1</v>
      </c>
      <c r="I87" s="37">
        <v>1</v>
      </c>
      <c r="J87" s="38" t="s">
        <v>20</v>
      </c>
      <c r="K87" s="37" t="s">
        <v>20</v>
      </c>
      <c r="L87" s="38" t="s">
        <v>20</v>
      </c>
      <c r="M87" s="55" t="s">
        <v>20</v>
      </c>
      <c r="N87" s="39" t="s">
        <v>20</v>
      </c>
      <c r="O87" s="55" t="s">
        <v>20</v>
      </c>
      <c r="P87" s="39" t="s">
        <v>20</v>
      </c>
      <c r="Q87" s="55" t="s">
        <v>20</v>
      </c>
      <c r="R87" s="39" t="s">
        <v>20</v>
      </c>
      <c r="S87" s="64" t="s">
        <v>66</v>
      </c>
    </row>
    <row r="88" spans="1:19" x14ac:dyDescent="0.3">
      <c r="A88" s="14"/>
      <c r="B88" s="42" t="s">
        <v>81</v>
      </c>
      <c r="C88" s="16"/>
      <c r="D88" s="26"/>
      <c r="E88" s="16"/>
      <c r="F88" s="26"/>
      <c r="G88" s="16"/>
      <c r="H88" s="26"/>
      <c r="I88" s="16"/>
      <c r="J88" s="26"/>
      <c r="K88" s="16"/>
      <c r="L88" s="26"/>
      <c r="M88" s="16"/>
      <c r="N88" s="26"/>
      <c r="O88" s="16"/>
      <c r="P88" s="26"/>
      <c r="Q88" s="16"/>
      <c r="R88" s="26"/>
      <c r="S88" s="21"/>
    </row>
    <row r="89" spans="1:19" x14ac:dyDescent="0.3">
      <c r="A89" s="35">
        <v>38</v>
      </c>
      <c r="B89" s="36" t="s">
        <v>82</v>
      </c>
      <c r="C89" s="37"/>
      <c r="D89" s="38">
        <v>1</v>
      </c>
      <c r="E89" s="37">
        <v>1</v>
      </c>
      <c r="F89" s="39" t="s">
        <v>20</v>
      </c>
      <c r="G89" s="37">
        <v>1</v>
      </c>
      <c r="H89" s="38">
        <v>1</v>
      </c>
      <c r="I89" s="37">
        <v>1</v>
      </c>
      <c r="J89" s="38" t="s">
        <v>20</v>
      </c>
      <c r="K89" s="37" t="s">
        <v>20</v>
      </c>
      <c r="L89" s="38" t="s">
        <v>20</v>
      </c>
      <c r="M89" s="37" t="s">
        <v>20</v>
      </c>
      <c r="N89" s="38" t="s">
        <v>20</v>
      </c>
      <c r="O89" s="37" t="s">
        <v>20</v>
      </c>
      <c r="P89" s="39" t="s">
        <v>20</v>
      </c>
      <c r="Q89" s="55" t="s">
        <v>20</v>
      </c>
      <c r="R89" s="39" t="s">
        <v>20</v>
      </c>
      <c r="S89" s="40" t="s">
        <v>66</v>
      </c>
    </row>
    <row r="90" spans="1:19" x14ac:dyDescent="0.3">
      <c r="A90" s="56"/>
      <c r="B90" s="57"/>
      <c r="C90" s="58"/>
      <c r="D90" s="59"/>
      <c r="E90" s="58"/>
      <c r="F90" s="60">
        <v>21480</v>
      </c>
      <c r="G90" s="58"/>
      <c r="H90" s="59"/>
      <c r="I90" s="58"/>
      <c r="J90" s="59"/>
      <c r="K90" s="58"/>
      <c r="L90" s="59"/>
      <c r="M90" s="61">
        <v>5400</v>
      </c>
      <c r="N90" s="60">
        <v>5640</v>
      </c>
      <c r="O90" s="61">
        <v>5880</v>
      </c>
      <c r="P90" s="60">
        <v>26880</v>
      </c>
      <c r="Q90" s="61">
        <v>32520</v>
      </c>
      <c r="R90" s="60">
        <v>38400</v>
      </c>
      <c r="S90" s="62" t="s">
        <v>83</v>
      </c>
    </row>
    <row r="91" spans="1:19" x14ac:dyDescent="0.3">
      <c r="A91" s="65"/>
      <c r="B91" s="8" t="s">
        <v>60</v>
      </c>
      <c r="C91" s="81"/>
      <c r="D91" s="8">
        <v>40</v>
      </c>
      <c r="E91" s="81">
        <v>35</v>
      </c>
      <c r="F91" s="66">
        <v>7496100</v>
      </c>
      <c r="G91" s="81">
        <v>43</v>
      </c>
      <c r="H91" s="8">
        <v>43</v>
      </c>
      <c r="I91" s="81">
        <v>43</v>
      </c>
      <c r="J91" s="79" t="s">
        <v>89</v>
      </c>
      <c r="K91" s="81" t="s">
        <v>20</v>
      </c>
      <c r="L91" s="8" t="s">
        <v>20</v>
      </c>
      <c r="M91" s="67">
        <v>852720</v>
      </c>
      <c r="N91" s="68">
        <v>262860</v>
      </c>
      <c r="O91" s="67">
        <v>266460</v>
      </c>
      <c r="P91" s="68">
        <v>8348820</v>
      </c>
      <c r="Q91" s="67">
        <v>8611680</v>
      </c>
      <c r="R91" s="68">
        <v>8878140</v>
      </c>
      <c r="S91" s="69"/>
    </row>
    <row r="92" spans="1:19" x14ac:dyDescent="0.3">
      <c r="A92" s="30"/>
      <c r="B92" s="32" t="s">
        <v>61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0"/>
      <c r="N92" s="30"/>
      <c r="O92" s="30"/>
      <c r="P92" s="70">
        <v>1669764</v>
      </c>
      <c r="Q92" s="70">
        <v>1722336</v>
      </c>
      <c r="R92" s="70">
        <v>1775628</v>
      </c>
      <c r="S92" s="30"/>
    </row>
    <row r="93" spans="1:19" x14ac:dyDescent="0.3">
      <c r="A93" s="30"/>
      <c r="B93" s="30" t="s">
        <v>62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0"/>
      <c r="N93" s="30"/>
      <c r="O93" s="30"/>
      <c r="P93" s="70">
        <v>10018584</v>
      </c>
      <c r="Q93" s="70">
        <v>10334016</v>
      </c>
      <c r="R93" s="70">
        <v>10653767</v>
      </c>
      <c r="S93" s="30"/>
    </row>
    <row r="94" spans="1:19" x14ac:dyDescent="0.3">
      <c r="A94" s="30"/>
      <c r="B94" s="30" t="s">
        <v>67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71"/>
      <c r="N94" s="71"/>
      <c r="O94" s="71"/>
      <c r="P94" s="70">
        <v>37800000</v>
      </c>
      <c r="Q94" s="70">
        <v>39690000</v>
      </c>
      <c r="R94" s="70">
        <v>41674500</v>
      </c>
      <c r="S94" s="30"/>
    </row>
    <row r="95" spans="1:19" x14ac:dyDescent="0.3">
      <c r="A95" s="30"/>
      <c r="B95" s="107" t="s">
        <v>63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72">
        <v>26.5</v>
      </c>
      <c r="Q95" s="72">
        <v>26.04</v>
      </c>
      <c r="R95" s="9">
        <v>25.56</v>
      </c>
      <c r="S95" s="30"/>
    </row>
    <row r="96" spans="1:19" x14ac:dyDescent="0.3">
      <c r="B96" s="1" t="s">
        <v>87</v>
      </c>
    </row>
    <row r="97" spans="2:9" x14ac:dyDescent="0.3">
      <c r="B97" s="86" t="s">
        <v>93</v>
      </c>
    </row>
    <row r="98" spans="2:9" x14ac:dyDescent="0.3">
      <c r="B98" s="86" t="s">
        <v>92</v>
      </c>
      <c r="I98" s="86"/>
    </row>
    <row r="99" spans="2:9" x14ac:dyDescent="0.3">
      <c r="B99" s="86" t="s">
        <v>94</v>
      </c>
    </row>
    <row r="100" spans="2:9" x14ac:dyDescent="0.3">
      <c r="B100" s="86" t="s">
        <v>95</v>
      </c>
    </row>
    <row r="101" spans="2:9" x14ac:dyDescent="0.3">
      <c r="B101" s="86" t="s">
        <v>96</v>
      </c>
      <c r="D101" s="86" t="s">
        <v>97</v>
      </c>
    </row>
    <row r="102" spans="2:9" x14ac:dyDescent="0.3">
      <c r="B102" s="86" t="s">
        <v>98</v>
      </c>
    </row>
  </sheetData>
  <mergeCells count="28">
    <mergeCell ref="G72:I72"/>
    <mergeCell ref="J72:L72"/>
    <mergeCell ref="M72:O72"/>
    <mergeCell ref="B95:O95"/>
    <mergeCell ref="G38:I38"/>
    <mergeCell ref="J38:L38"/>
    <mergeCell ref="M38:O38"/>
    <mergeCell ref="A69:S69"/>
    <mergeCell ref="E71:F71"/>
    <mergeCell ref="G71:I71"/>
    <mergeCell ref="J71:L71"/>
    <mergeCell ref="M71:O71"/>
    <mergeCell ref="P71:R71"/>
    <mergeCell ref="G5:I5"/>
    <mergeCell ref="J5:L5"/>
    <mergeCell ref="M5:O5"/>
    <mergeCell ref="A35:S35"/>
    <mergeCell ref="E37:F37"/>
    <mergeCell ref="G37:I37"/>
    <mergeCell ref="J37:L37"/>
    <mergeCell ref="M37:O37"/>
    <mergeCell ref="P37:R37"/>
    <mergeCell ref="A1:S1"/>
    <mergeCell ref="E4:F4"/>
    <mergeCell ref="G4:I4"/>
    <mergeCell ref="J4:L4"/>
    <mergeCell ref="M4:O4"/>
    <mergeCell ref="P4:R4"/>
  </mergeCells>
  <pageMargins left="0.39370078740157483" right="0.19685039370078741" top="0.39370078740157483" bottom="0.19685039370078741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Win10</cp:lastModifiedBy>
  <cp:lastPrinted>2018-12-27T03:20:20Z</cp:lastPrinted>
  <dcterms:created xsi:type="dcterms:W3CDTF">2016-02-09T03:11:12Z</dcterms:created>
  <dcterms:modified xsi:type="dcterms:W3CDTF">2018-12-27T03:20:26Z</dcterms:modified>
</cp:coreProperties>
</file>