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40" windowHeight="7995" activeTab="4"/>
  </bookViews>
  <sheets>
    <sheet name="คำแถลงงบประมาณ" sheetId="1" r:id="rId1"/>
    <sheet name="รายรับ1" sheetId="2" r:id="rId2"/>
    <sheet name="รายจ่าย1" sheetId="3" r:id="rId3"/>
    <sheet name="บันทึกหลักการและเหตุผล" sheetId="4" r:id="rId4"/>
    <sheet name="รายงานรายละเอียดประมาณการรายรับ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<sst xmlns="http://schemas.openxmlformats.org/spreadsheetml/2006/main" count="282" uniqueCount="169">
  <si>
    <t>ประมาณการ</t>
  </si>
  <si>
    <t>แผนงานบริหารทั่วไป</t>
  </si>
  <si>
    <t>แผนงานการรักษาความสงบภายใน</t>
  </si>
  <si>
    <t xml:space="preserve">แผนงานการศึกษา 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</si>
  <si>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</si>
  <si>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</si>
  <si>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</si>
  <si>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</si>
  <si>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</si>
  <si>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</si>
  <si>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</si>
  <si>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แผนงานการพาณิชย์</t>
  </si>
  <si>
    <t>แผนงานงบกลาง</t>
  </si>
  <si>
    <t>รวม</t>
  </si>
  <si>
    <t>จำนวน</t>
  </si>
  <si>
    <t>คำแถลงงบประมาณ</t>
  </si>
  <si>
    <t>องค์การบริหารส่วนตำบลห้วยโจด</t>
  </si>
  <si>
    <t>อำเภอวัฒนานคร   จังหวัดสระแก้ว</t>
  </si>
  <si>
    <t>2.1  รายรับ</t>
  </si>
  <si>
    <t>รายรับ</t>
  </si>
  <si>
    <t>รายรับจริง</t>
  </si>
  <si>
    <t>หมวดค่าธรรมเนียมค่าปรับและใบอนุญาต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</si>
  <si>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</si>
  <si>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</si>
  <si>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</si>
  <si>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</si>
  <si>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</si>
  <si>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</si>
  <si>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</si>
  <si>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รวมรายได้ที่รัฐบาลเก็บแล้วจัดสรรให้องค์กรปกครองส่วนท้องถิ่น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</si>
  <si>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</si>
  <si>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</si>
  <si>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รวมรายได้ที่รัฐบาลอุดหนุนให้องค์กรปกครองส่วนท้องถิ่น</t>
  </si>
  <si>
    <t>รายได้จัดเก็บเอง</t>
  </si>
  <si>
    <t>2.2   รายจ่าย</t>
  </si>
  <si>
    <t>รายจ่าย</t>
  </si>
  <si>
    <t>รายจ่ายจริง</t>
  </si>
  <si>
    <t>จ่ายจากงบประมาณ</t>
  </si>
  <si>
    <t>งบกลาง</t>
  </si>
  <si>
    <t>งบบุคลากร (หมวดเงินเดือน  ค่าจ้างประจำ  และค่าจ้างชั่วคราว)</t>
  </si>
  <si>
    <t>งบดำเนินงาน (หมวดค่าตอบแทน ใช้สอยและวัสดุ</t>
  </si>
  <si>
    <t xml:space="preserve"> และหมวดค่าสาธารณูปโภค</t>
  </si>
  <si>
    <t>งบลงทุน  (หมวดค่าครุภัณฑ์ ที่ดินและสิ่งก่อสร้าง)</t>
  </si>
  <si>
    <t>งบรายจ่ายอื่น (หมวดรายจ่ายอื่น)</t>
  </si>
  <si>
    <t>งบเงินอุดหนุน (หมวดเงินอุดหนุน)</t>
  </si>
  <si>
    <t>รวมจ่ายจากงบประมาณ</t>
  </si>
  <si>
    <t>บันทึกหลักการและเหตุผล</t>
  </si>
  <si>
    <t>ประกอบร่างข้อบัญญัติงบประมาณรายจ่าย</t>
  </si>
  <si>
    <t>ด้าน</t>
  </si>
  <si>
    <t>ยอดรวม</t>
  </si>
  <si>
    <t xml:space="preserve">ด้านบริหารทั่วไป </t>
  </si>
  <si>
    <t xml:space="preserve">ด้านบริการชุมชนและสังคม </t>
  </si>
  <si>
    <t xml:space="preserve">ด้านการเศรษฐกิจ </t>
  </si>
  <si>
    <t xml:space="preserve">ด้านการดำเนินงานอื่น </t>
  </si>
  <si>
    <t>งบประมาณรายจ่ายทั้งสิ้น</t>
  </si>
  <si>
    <t>อำเภอวัฒนานคร    จังหวัดสระแก้ว</t>
  </si>
  <si>
    <t>1.  สถานะการคลัง</t>
  </si>
  <si>
    <t>1.1  งบประมาณรายจ่ายทั่วไป</t>
  </si>
  <si>
    <t>หมวดภาษีอากร</t>
  </si>
  <si>
    <t>หมวดค่าธรรมเนียม  ค่าปรับ  และใบอนุญาต</t>
  </si>
  <si>
    <t>งบบุคลากร(หมวดเงินเดือน  ค่าจ้างประจำ  และค่าจ้างชั่วคราว)</t>
  </si>
  <si>
    <t>งบดำเนินการ (หมวดค่าตอบแทน  ใช้สอยและวัสดุ และหมวดค่าสาธารณูปโภค)</t>
  </si>
  <si>
    <t>งบลงทุน (หมวดค่าครุภัณฑ์  ที่ดินและสิ่งก่อสร้าง)</t>
  </si>
  <si>
    <t>งบรายจ่ายอื่น  (หมวดรายจ่ายอื่น)</t>
  </si>
  <si>
    <t>(4)  รายจ่ายที่จ่ายจากเงินอุดหนุนที่รัฐบาลให้โดยระบุวัตถุประสงค์</t>
  </si>
  <si>
    <t>(5)  มีการจ่ายเงินสะสมเพื่อดำเนินการตามอำนาจหน้าที่  จำนวน</t>
  </si>
  <si>
    <t>3.  งบเฉพาะการ</t>
  </si>
  <si>
    <t>กู้เงินจากธนาคาร/กสท./อื่น ๆ</t>
  </si>
  <si>
    <t>ยืมเงินสะสมจากเทศบาล</t>
  </si>
  <si>
    <t>กำไรสุทธิ</t>
  </si>
  <si>
    <t>หมวดค่าธรรมเนียม  ค่าปรับและใบอนุญาต</t>
  </si>
  <si>
    <t>ประเภทรายรับภาษีโรงเรือนและที่ดิน</t>
  </si>
  <si>
    <t>ประเภทรายรับภาษีบำรุงท้องที่</t>
  </si>
  <si>
    <t>ประเภทรายรับภาษีป้าย</t>
  </si>
  <si>
    <t>ประเภทรายรับค่าธรรมเนียมเกี่ยวกับใบอนุญาตการขายสุรา</t>
  </si>
  <si>
    <t>ประเภทรายรับค่าธรรมเนียมเก็บและขนขยะมูลฝอย</t>
  </si>
  <si>
    <t>ประเภทรายรับค่าธรรมเนียมจดทะเบียนพาณิชย์</t>
  </si>
  <si>
    <t>ประเภทรายรับค่าธรรมเนียมอื่นๆ</t>
  </si>
  <si>
    <t>ประเภทรายรับค่าปรับผิดสัญญา</t>
  </si>
  <si>
    <t>ประเภทรายรับดอกเบี้ยเงินฝากธนาคาร</t>
  </si>
  <si>
    <t>ประเภทรายรับค่าขายแบบแปลน</t>
  </si>
  <si>
    <t>ประเภทรายรับรายได้เบ็ดเตล็ดอื่นๆ</t>
  </si>
  <si>
    <t>ประเภทรายรับค่าขายทอดตลาดทรัพย์สิน</t>
  </si>
  <si>
    <t>ประเภทรายรับภาษีมูลค่าเพิ่มตาม พ.ร.บ.กำหนดแผนและขั้นตอนกระจายอำนาจ</t>
  </si>
  <si>
    <t>ประเภทรายรับภาษีธุรกิจเฉพาะ</t>
  </si>
  <si>
    <t>ประเภทรายรับภาษีสรรพสามิต</t>
  </si>
  <si>
    <t>ประเภทรายรับค่าภาคหลวงแร่</t>
  </si>
  <si>
    <t>ประเภทรายรับค่าภาคหลวงปิโตรเลียม</t>
  </si>
  <si>
    <t>ประเภทรายรับค่าธรรมเนียมจดทะเบียนสิทธิและนิติกรรมตามประมวลกฏหมายที่ดิน</t>
  </si>
  <si>
    <t>รายงานรายละเอียดประมาณการรายรับงบประมาณรายจ่ายทั่วไป</t>
  </si>
  <si>
    <t>บาท</t>
  </si>
  <si>
    <t>คำชี้แจง  เนื่องจากไม่มีรายรับดังกล่าวจึงไม่ได้ประมาณการไว้</t>
  </si>
  <si>
    <t>คำชี้แจง ประมาณการไว้สูงกว่าปีที่ผ่านมาเนื่องจากคาดว่าจะได้รับการจัดสรรเพิ่มขึ้น</t>
  </si>
  <si>
    <t xml:space="preserve">หมวดเงินอุดหนุนทั่วไป </t>
  </si>
  <si>
    <t>ประเภทรายรับรายได้จากสาธารณูปโภคและการพาณิชย์</t>
  </si>
  <si>
    <t>0</t>
  </si>
  <si>
    <t>ประเภทรายรับเงินอุดหนุนทั่วไป สำหรับดำเนินการตามอำนาจหน้าที่และภารกิจเลือกทำ</t>
  </si>
  <si>
    <t>ท่านประธานสภา ฯ  และสมาชิกสภาองค์การบริหารส่วนตำบลห้วยโจด</t>
  </si>
  <si>
    <t>บัดนี้   ถึงเวลาที่คณะผู้บริหารขององค์การบริหารส่วนตำบลห้วยโจด    จะได้เสนอร่างข้อบัญญัติ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</si>
  <si>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</si>
  <si>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</si>
  <si>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</si>
  <si>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</si>
  <si>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</si>
  <si>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</si>
  <si>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>1.2.4  รายการกันเงินไว้แบบก่อหนี้ผูกพันและยังไม่ได้เบิกจ่าย   จำนวน...........-.................โครงการ</t>
  </si>
  <si>
    <t xml:space="preserve">            รวม....................-........................บาท</t>
  </si>
  <si>
    <t>1.2  เงินกู้คงค้าง..............-...................บาท</t>
  </si>
  <si>
    <t>ประเภทกิจการ................-...................กิจการ</t>
  </si>
  <si>
    <t>จำนวน............-...............บาท</t>
  </si>
  <si>
    <t>จำนวน...........-................บาท</t>
  </si>
  <si>
    <t>เงินฝากธนาคารทั้งสิ้น  ณ  วันที่.................................-....................................</t>
  </si>
  <si>
    <t>ทรัพย์จำนำจำนวน.....................-.......................บาท</t>
  </si>
  <si>
    <t>คำชี้แจง ประมาณการไว้เท่าปีที่ผ่านมาเนื่องจากคาดว่าจะจัดเก็บได้เท่าเดิม</t>
  </si>
  <si>
    <t>ประเภทภาษีและค่าธรรมเนียมรถยนต์และล้อเลื่อน</t>
  </si>
  <si>
    <t>งานบริหารทั่วไป   00111</t>
  </si>
  <si>
    <t>งานบริหารทั่วไปเกี่ยวกับการศึกษา  (00211)</t>
  </si>
  <si>
    <t>งานระดับก่อนวัยเรียนและประถมศึกษา  (00212)</t>
  </si>
  <si>
    <t>งานบริหารทั่วไปเกี่ยวกับสาธารณสุข  (00221)</t>
  </si>
  <si>
    <t>งานศาสนาวัฒนธรรมท้องถิ่น  (00263)</t>
  </si>
  <si>
    <t>งานงบกลาง (00411)</t>
  </si>
  <si>
    <r>
      <t>งานป้องภัยฝ่ายพลเรือนและระงับอัคคีภัย  (00123)</t>
    </r>
    <r>
      <rPr>
        <b/>
        <sz val="20"/>
        <color indexed="8"/>
        <rFont val="Angsana New"/>
        <family val="1"/>
      </rPr>
      <t xml:space="preserve">   </t>
    </r>
  </si>
  <si>
    <r>
      <t>งานบริหารทั่วไปเกี่ยวกับเคหะและชุมชน  (00241)</t>
    </r>
    <r>
      <rPr>
        <b/>
        <sz val="20"/>
        <color indexed="8"/>
        <rFont val="Angsana New"/>
        <family val="1"/>
      </rPr>
      <t xml:space="preserve">       </t>
    </r>
  </si>
  <si>
    <r>
      <t>งานไฟฟ้าถนน  (00242)</t>
    </r>
    <r>
      <rPr>
        <b/>
        <sz val="20"/>
        <color indexed="8"/>
        <rFont val="Angsana New"/>
        <family val="1"/>
      </rPr>
      <t xml:space="preserve">   </t>
    </r>
  </si>
  <si>
    <r>
      <t>งานส่งเสริมและสนับสนุนความเข้มแข็งของชุมชน  (00252)</t>
    </r>
    <r>
      <rPr>
        <b/>
        <sz val="20"/>
        <color indexed="8"/>
        <rFont val="Angsana New"/>
        <family val="1"/>
      </rPr>
      <t xml:space="preserve">      </t>
    </r>
  </si>
  <si>
    <r>
      <t>งานกีฬาและนันทนาการ  (00262)</t>
    </r>
    <r>
      <rPr>
        <b/>
        <sz val="20"/>
        <color indexed="8"/>
        <rFont val="Angsana New"/>
        <family val="1"/>
      </rPr>
      <t xml:space="preserve">            </t>
    </r>
  </si>
  <si>
    <r>
      <t>งานส่งเสริมการเกษตร  (00321</t>
    </r>
    <r>
      <rPr>
        <b/>
        <sz val="20"/>
        <color indexed="8"/>
        <rFont val="Angsana New"/>
        <family val="1"/>
      </rPr>
      <t xml:space="preserve">)  </t>
    </r>
  </si>
  <si>
    <r>
      <t>งานอนุรักษ์แหล่งน้ำและป่าไม้  (00322)</t>
    </r>
    <r>
      <rPr>
        <b/>
        <sz val="20"/>
        <color indexed="8"/>
        <rFont val="Angsana New"/>
        <family val="1"/>
      </rPr>
      <t xml:space="preserve"> </t>
    </r>
  </si>
  <si>
    <r>
      <t>งานกิจการประปา  (00332)</t>
    </r>
    <r>
      <rPr>
        <b/>
        <sz val="20"/>
        <color indexed="8"/>
        <rFont val="Angsana New"/>
        <family val="1"/>
      </rPr>
      <t xml:space="preserve">          </t>
    </r>
  </si>
  <si>
    <r>
      <t>งานบริหารงานคลัง  00113</t>
    </r>
    <r>
      <rPr>
        <b/>
        <sz val="20"/>
        <color indexed="8"/>
        <rFont val="Angsana New"/>
        <family val="1"/>
      </rPr>
      <t xml:space="preserve">      </t>
    </r>
  </si>
  <si>
    <t>ปี  2560</t>
  </si>
  <si>
    <t>คำชี้แจง ประมาณการไว้ต่ำกว่าปีที่ผ่านมาเนื่องจากคาดว่าจะจัดเก็บได้ลดลง</t>
  </si>
  <si>
    <t>คำชี้แจง ประมาณการไว้เท่ากับปีที่ผ่านมาเนื่องจากคาดว่าจะจัดเก็บได้เท่าเดิม</t>
  </si>
  <si>
    <t>คำชี้แจง  ประมาณการไว้ต่ำกว่าปีที่ผ่านมาเนื่องจากคาดว่าจะได้รับการจัดสรรลดลง</t>
  </si>
  <si>
    <t>ประเภทรายรับภาษีมูลค่าเพิ่มตาม พ.ร.บ.จัดสรรรายได้ฯ</t>
  </si>
  <si>
    <t>คำชี้แจง ประมาณการไว้เท่าเดิมกับปีที่ผ่านมาเนื่องจากคาดว่าจะได้รับการจัดสรรเท่าเดิม</t>
  </si>
  <si>
    <r>
      <t>คำชี้แจง ประมาณการไว้เท่ากับปีที่ผ่านมาเนื่องจากคาดว่าจะจัดเก็บได้เท่าเดิม</t>
    </r>
    <r>
      <rPr>
        <sz val="16"/>
        <color indexed="10"/>
        <rFont val="TH SarabunPSK"/>
        <family val="2"/>
      </rPr>
      <t xml:space="preserve"> </t>
    </r>
  </si>
  <si>
    <t xml:space="preserve">        หมวดภาษีอากร</t>
  </si>
  <si>
    <t>ปี   2561</t>
  </si>
  <si>
    <t>ประจำปีงบประมาณ  พ.ศ.  2561  ขององค์การบริหารส่วนตำบลห้วยโจด</t>
  </si>
  <si>
    <t>ประจำปีงบประมาณ พ.ศ.2561</t>
  </si>
  <si>
    <t>ประกอบงบประมาณรายจ่ายประจำปีงบประมาณ   พ.ศ. 2561</t>
  </si>
  <si>
    <t>ประกอบงบประมาณรายจ่ายประจำปีงบประมาณ พ.ศ. 2561</t>
  </si>
  <si>
    <t>ตลอดจนหลักการและแนวนโยบายการดำเนินการ  ในปีงบประมาณ  พ.ศ. 2561  ดังต่อไปนี้</t>
  </si>
  <si>
    <t>ประจำปีงบประมาณ  พ.ศ.  2561</t>
  </si>
  <si>
    <t xml:space="preserve">คำชี้แจง ประมาณการไว้ต่ำกว่าปีที่ผ่านมาเนื่องจากคาดว่าจะจัดเก็บได้ลดลง  </t>
  </si>
  <si>
    <t>คณะผู้บริหารองค์การบริหารส่วนตำบลห้วยโจด  จึงขอชี้แจงให้ท่านประธานและสมาชิกทุกท่านได้ทราบถึงสถานะการคลัง</t>
  </si>
  <si>
    <t>งบประมาณรายจ่ายประจำปีต่อสภาองค์การบริหารส่วนตำบลห้วยโจด   อีกครั้งหนึ่ง  ฉะนั้น  ในโอกาสนี้</t>
  </si>
  <si>
    <t>ประมาณการรายรับรวมทั้งสิ้น   37,000,000.00 บาท      แยกเป็น</t>
  </si>
  <si>
    <t>คำชี้แจง  ประมาณการไว้เท่าเดิมกับปีที่ผ่านมาเนื่องจากคาดว่าจะได้รับการจัดสรรเท่าเดิม</t>
  </si>
  <si>
    <t>ปี  2561</t>
  </si>
  <si>
    <t>ปี   2562</t>
  </si>
  <si>
    <t xml:space="preserve">คำชี้แจง ประมาณการไว้สูงกว่าปีที่ผ่านมาเนื่องจากคาดว่าจะจัดเก็บได้เพิ่มขึ้น </t>
  </si>
  <si>
    <t xml:space="preserve">คำชี้แจง ประมาณการไว้ต่ำกว่าปีที่ผ่านมาเนื่องจากคาดว่าจะจัดเก็บได้ลดลง    </t>
  </si>
  <si>
    <t xml:space="preserve">คำชี้แจง ประมาณการไว้สูงกว่าปีที่ผ่านมาเนื่องจากคาดว่าจะจัดเก็บได้เพิ่มขึ้น      </t>
  </si>
  <si>
    <t xml:space="preserve">คำชี้แจง ประมาณการไว้เท่ากับปีที่ผ่านมาเนื่องจากคาดว่าจะจัดเก็บได้เท่าเดิม   </t>
  </si>
  <si>
    <t xml:space="preserve">คำชี้แจง ประมาณการไว้เท่ากับปีที่ผ่านมาเนื่องจากคาดว่าจะจัดเก็บได้เท่าเดิม    </t>
  </si>
  <si>
    <t>ในปีงบประมาณ  พ.ศ. 2560    ณ  วันที่  31  กรกฎาคม  พ.ศ.2561 องค์กรปกครองส่วนท้องถิ่นมีสถานะการเงินดังนี้</t>
  </si>
  <si>
    <t>ณ  วันที่  31  กรกฎาคม  พ.ศ.2561</t>
  </si>
  <si>
    <t>2.  การบริหารงบประมาณในปีงบประมาณ พ.ศ.2560    ณ  วันที่  31 กรกฎาคม  พ.ศ.2561</t>
  </si>
  <si>
    <t>ปีงบประมาณ  พ.ศ.2561   มีรายรับจริง..................-................บาท  รายจ่ายจริง.................-...................บาท</t>
  </si>
  <si>
    <t xml:space="preserve"> -7-</t>
  </si>
  <si>
    <t xml:space="preserve"> -8- </t>
  </si>
  <si>
    <r>
      <t xml:space="preserve">(3)  รายจ่ายจริง   จำนวน </t>
    </r>
    <r>
      <rPr>
        <b/>
        <sz val="16"/>
        <color indexed="8"/>
        <rFont val="TH SarabunPSK"/>
        <family val="2"/>
      </rPr>
      <t>22,016,300.02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บาท</t>
    </r>
    <r>
      <rPr>
        <sz val="16"/>
        <color indexed="8"/>
        <rFont val="TH SarabunPSK"/>
        <family val="2"/>
      </rPr>
      <t xml:space="preserve">   ประกอบด้วย</t>
    </r>
  </si>
  <si>
    <r>
      <t xml:space="preserve">1.1.1  เงินฝากธนาคารทั้งสิ้น           </t>
    </r>
    <r>
      <rPr>
        <b/>
        <sz val="16"/>
        <color indexed="8"/>
        <rFont val="TH SarabunPSK"/>
        <family val="2"/>
      </rPr>
      <t xml:space="preserve">38,343,319.15 </t>
    </r>
    <r>
      <rPr>
        <sz val="16"/>
        <color indexed="8"/>
        <rFont val="TH SarabunPSK"/>
        <family val="2"/>
      </rPr>
      <t>บาท</t>
    </r>
  </si>
  <si>
    <r>
      <t xml:space="preserve">(1)  รายรับจริงทั้งสิ้น  </t>
    </r>
    <r>
      <rPr>
        <b/>
        <sz val="16"/>
        <color indexed="8"/>
        <rFont val="TH SarabunPSK"/>
        <family val="2"/>
      </rPr>
      <t xml:space="preserve"> 35,510,658.55 บาท     </t>
    </r>
    <r>
      <rPr>
        <sz val="16"/>
        <color indexed="8"/>
        <rFont val="TH SarabunPSK"/>
        <family val="2"/>
      </rPr>
      <t xml:space="preserve">  ประกอบด้วย</t>
    </r>
  </si>
  <si>
    <r>
      <t xml:space="preserve">1.1.2  เงินสะสม        </t>
    </r>
    <r>
      <rPr>
        <b/>
        <sz val="16"/>
        <color indexed="8"/>
        <rFont val="TH SarabunPSK"/>
        <family val="2"/>
      </rPr>
      <t xml:space="preserve"> 4,717,904.54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บาท</t>
    </r>
  </si>
  <si>
    <r>
      <t xml:space="preserve">1.2.3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ทุนสำรองเงินสะสม        </t>
    </r>
    <r>
      <rPr>
        <b/>
        <sz val="16"/>
        <color indexed="8"/>
        <rFont val="TH SarabunPSK"/>
        <family val="2"/>
      </rPr>
      <t xml:space="preserve">19,294,020.78 </t>
    </r>
    <r>
      <rPr>
        <sz val="16"/>
        <color indexed="8"/>
        <rFont val="TH SarabunPSK"/>
        <family val="2"/>
      </rPr>
      <t>บาท</t>
    </r>
  </si>
  <si>
    <r>
      <t xml:space="preserve">(2)  เงินอุดหนุนที่รัฐบาลให้โดยระบุวัตถุประสงค์   </t>
    </r>
    <r>
      <rPr>
        <sz val="16"/>
        <color indexed="8"/>
        <rFont val="TH SarabunPSK"/>
        <family val="2"/>
      </rPr>
      <t xml:space="preserve">   </t>
    </r>
    <r>
      <rPr>
        <b/>
        <sz val="16"/>
        <color indexed="8"/>
        <rFont val="TH SarabunPSK"/>
        <family val="2"/>
      </rPr>
      <t xml:space="preserve">13,814,580.18 </t>
    </r>
    <r>
      <rPr>
        <sz val="16"/>
        <color indexed="8"/>
        <rFont val="TH SarabunPSK"/>
        <family val="2"/>
      </rPr>
      <t xml:space="preserve"> บาท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</si>
</sst>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_-;\-* #,##0.000_-;_-* &quot;-&quot;??_-;_-@_-"/>
    <numFmt numFmtId="189" formatCode="#,##0.00;[Red]#,##0.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_-* #,##0.0000_-;\-* #,##0.0000_-;_-* &quot;-&quot;??_-;_-@_-"/>
    <numFmt numFmtId="195" formatCode="_-* #,##0.0_-;\-* #,##0.0_-;_-* &quot;-&quot;??_-;_-@_-"/>
    <numFmt numFmtId="196" formatCode="0.0"/>
    <numFmt numFmtId="197" formatCode="0.000"/>
    <numFmt numFmtId="198" formatCode="#,##0.0"/>
    <numFmt numFmtId="199" formatCode="0.0000000"/>
    <numFmt numFmtId="200" formatCode="0.000000"/>
    <numFmt numFmtId="201" formatCode="0.00000"/>
    <numFmt numFmtId="202" formatCode="0.0000"/>
    <numFmt numFmtId="203" formatCode="#,##0.00_ ;\-#,##0.00\ 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color indexed="8"/>
      <name val="Angsana New"/>
      <family val="1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b/>
      <u val="single"/>
      <sz val="20"/>
      <color indexed="8"/>
      <name val="Angsana New"/>
      <family val="1"/>
    </font>
    <font>
      <sz val="20"/>
      <color indexed="8"/>
      <name val="Tahoma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sz val="16"/>
      <color rgb="FF000000"/>
      <name val="AngsanaUPC"/>
      <family val="1"/>
    </font>
    <font>
      <b/>
      <u val="single"/>
      <sz val="20"/>
      <color rgb="FF000000"/>
      <name val="Angsana New"/>
      <family val="1"/>
    </font>
    <font>
      <sz val="20"/>
      <color theme="1"/>
      <name val="Calibri"/>
      <family val="2"/>
    </font>
    <font>
      <b/>
      <sz val="20"/>
      <color rgb="FF000000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43" fontId="53" fillId="0" borderId="0" xfId="38" applyNumberFormat="1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3" fontId="58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right"/>
    </xf>
    <xf numFmtId="43" fontId="60" fillId="0" borderId="0" xfId="38" applyNumberFormat="1" applyFont="1" applyBorder="1" applyAlignment="1">
      <alignment/>
    </xf>
    <xf numFmtId="0" fontId="6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9" fillId="0" borderId="0" xfId="0" applyFont="1" applyBorder="1" applyAlignment="1">
      <alignment horizontal="right"/>
    </xf>
    <xf numFmtId="43" fontId="59" fillId="0" borderId="0" xfId="38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justify"/>
    </xf>
    <xf numFmtId="202" fontId="60" fillId="0" borderId="0" xfId="38" applyNumberFormat="1" applyFont="1" applyBorder="1" applyAlignment="1">
      <alignment horizontal="center"/>
    </xf>
    <xf numFmtId="2" fontId="59" fillId="0" borderId="0" xfId="38" applyNumberFormat="1" applyFont="1" applyBorder="1" applyAlignment="1" quotePrefix="1">
      <alignment horizontal="center"/>
    </xf>
    <xf numFmtId="0" fontId="61" fillId="0" borderId="0" xfId="0" applyFont="1" applyBorder="1" applyAlignment="1">
      <alignment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left" shrinkToFit="1"/>
    </xf>
    <xf numFmtId="43" fontId="61" fillId="0" borderId="0" xfId="38" applyFont="1" applyBorder="1" applyAlignment="1">
      <alignment horizontal="center"/>
    </xf>
    <xf numFmtId="0" fontId="5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/>
    </xf>
    <xf numFmtId="43" fontId="60" fillId="0" borderId="10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/>
    </xf>
    <xf numFmtId="43" fontId="60" fillId="0" borderId="11" xfId="0" applyNumberFormat="1" applyFont="1" applyBorder="1" applyAlignment="1">
      <alignment/>
    </xf>
    <xf numFmtId="0" fontId="59" fillId="0" borderId="12" xfId="0" applyFont="1" applyBorder="1" applyAlignment="1">
      <alignment horizontal="left" indent="4"/>
    </xf>
    <xf numFmtId="43" fontId="59" fillId="0" borderId="12" xfId="0" applyNumberFormat="1" applyFont="1" applyBorder="1" applyAlignment="1">
      <alignment/>
    </xf>
    <xf numFmtId="0" fontId="60" fillId="0" borderId="13" xfId="0" applyFont="1" applyBorder="1" applyAlignment="1">
      <alignment/>
    </xf>
    <xf numFmtId="43" fontId="60" fillId="0" borderId="13" xfId="0" applyNumberFormat="1" applyFont="1" applyBorder="1" applyAlignment="1">
      <alignment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0" fontId="59" fillId="0" borderId="14" xfId="0" applyFont="1" applyBorder="1" applyAlignment="1">
      <alignment horizontal="left" indent="4"/>
    </xf>
    <xf numFmtId="43" fontId="59" fillId="0" borderId="14" xfId="0" applyNumberFormat="1" applyFont="1" applyBorder="1" applyAlignment="1">
      <alignment/>
    </xf>
    <xf numFmtId="0" fontId="60" fillId="0" borderId="15" xfId="0" applyFont="1" applyBorder="1" applyAlignment="1">
      <alignment horizontal="right"/>
    </xf>
    <xf numFmtId="43" fontId="60" fillId="0" borderId="15" xfId="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5" fillId="0" borderId="12" xfId="0" applyFont="1" applyFill="1" applyBorder="1" applyAlignment="1">
      <alignment/>
    </xf>
    <xf numFmtId="43" fontId="59" fillId="0" borderId="12" xfId="38" applyFont="1" applyBorder="1" applyAlignment="1">
      <alignment/>
    </xf>
    <xf numFmtId="0" fontId="5" fillId="0" borderId="12" xfId="0" applyFont="1" applyFill="1" applyBorder="1" applyAlignment="1">
      <alignment horizontal="left" indent="3"/>
    </xf>
    <xf numFmtId="0" fontId="59" fillId="0" borderId="12" xfId="38" applyNumberFormat="1" applyFont="1" applyBorder="1" applyAlignment="1">
      <alignment/>
    </xf>
    <xf numFmtId="0" fontId="3" fillId="0" borderId="12" xfId="0" applyFont="1" applyFill="1" applyBorder="1" applyAlignment="1">
      <alignment horizontal="left" indent="3"/>
    </xf>
    <xf numFmtId="43" fontId="60" fillId="0" borderId="12" xfId="38" applyFont="1" applyBorder="1" applyAlignment="1">
      <alignment/>
    </xf>
    <xf numFmtId="0" fontId="60" fillId="0" borderId="12" xfId="0" applyFont="1" applyBorder="1" applyAlignment="1">
      <alignment horizontal="left"/>
    </xf>
    <xf numFmtId="0" fontId="60" fillId="0" borderId="12" xfId="0" applyFont="1" applyBorder="1" applyAlignment="1">
      <alignment horizontal="left" indent="3"/>
    </xf>
    <xf numFmtId="0" fontId="59" fillId="0" borderId="12" xfId="0" applyFont="1" applyBorder="1" applyAlignment="1">
      <alignment horizontal="left" indent="3"/>
    </xf>
    <xf numFmtId="0" fontId="60" fillId="0" borderId="18" xfId="0" applyFont="1" applyBorder="1" applyAlignment="1">
      <alignment horizontal="right"/>
    </xf>
    <xf numFmtId="43" fontId="60" fillId="0" borderId="18" xfId="38" applyFont="1" applyBorder="1" applyAlignment="1">
      <alignment/>
    </xf>
    <xf numFmtId="0" fontId="5" fillId="0" borderId="14" xfId="0" applyFont="1" applyFill="1" applyBorder="1" applyAlignment="1">
      <alignment horizontal="left" indent="3"/>
    </xf>
    <xf numFmtId="43" fontId="59" fillId="0" borderId="14" xfId="38" applyFont="1" applyBorder="1" applyAlignment="1">
      <alignment/>
    </xf>
    <xf numFmtId="0" fontId="5" fillId="0" borderId="19" xfId="0" applyFont="1" applyFill="1" applyBorder="1" applyAlignment="1">
      <alignment horizontal="left" indent="3"/>
    </xf>
    <xf numFmtId="43" fontId="59" fillId="0" borderId="19" xfId="38" applyFont="1" applyBorder="1" applyAlignment="1">
      <alignment/>
    </xf>
    <xf numFmtId="43" fontId="60" fillId="0" borderId="0" xfId="38" applyFont="1" applyAlignment="1">
      <alignment horizontal="right"/>
    </xf>
    <xf numFmtId="0" fontId="59" fillId="0" borderId="0" xfId="38" applyNumberFormat="1" applyFont="1" applyAlignment="1">
      <alignment/>
    </xf>
    <xf numFmtId="0" fontId="59" fillId="0" borderId="0" xfId="0" applyFont="1" applyAlignment="1">
      <alignment horizontal="left" indent="4"/>
    </xf>
    <xf numFmtId="43" fontId="59" fillId="0" borderId="0" xfId="0" applyNumberFormat="1" applyFont="1" applyAlignment="1">
      <alignment/>
    </xf>
    <xf numFmtId="43" fontId="59" fillId="0" borderId="13" xfId="0" applyNumberFormat="1" applyFont="1" applyBorder="1" applyAlignment="1">
      <alignment/>
    </xf>
    <xf numFmtId="4" fontId="59" fillId="0" borderId="0" xfId="0" applyNumberFormat="1" applyFont="1" applyAlignment="1">
      <alignment/>
    </xf>
    <xf numFmtId="2" fontId="59" fillId="0" borderId="12" xfId="0" applyNumberFormat="1" applyFont="1" applyBorder="1" applyAlignment="1">
      <alignment/>
    </xf>
    <xf numFmtId="2" fontId="60" fillId="0" borderId="0" xfId="38" applyNumberFormat="1" applyFont="1" applyAlignment="1">
      <alignment horizontal="right"/>
    </xf>
    <xf numFmtId="2" fontId="60" fillId="0" borderId="0" xfId="0" applyNumberFormat="1" applyFont="1" applyAlignment="1">
      <alignment horizontal="right"/>
    </xf>
    <xf numFmtId="0" fontId="61" fillId="0" borderId="0" xfId="0" applyFont="1" applyBorder="1" applyAlignment="1">
      <alignment horizontal="center"/>
    </xf>
    <xf numFmtId="43" fontId="59" fillId="0" borderId="0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20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60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90" zoomScaleSheetLayoutView="90" zoomScalePageLayoutView="0" workbookViewId="0" topLeftCell="A58">
      <selection activeCell="C42" sqref="C42"/>
    </sheetView>
  </sheetViews>
  <sheetFormatPr defaultColWidth="9.140625" defaultRowHeight="15"/>
  <cols>
    <col min="1" max="1" width="9.00390625" style="3" customWidth="1"/>
    <col min="2" max="2" width="4.421875" style="3" customWidth="1"/>
    <col min="3" max="3" width="55.00390625" style="3" customWidth="1"/>
    <col min="4" max="4" width="16.421875" style="3" customWidth="1"/>
    <col min="5" max="5" width="7.421875" style="3" customWidth="1"/>
    <col min="6" max="16384" width="9.00390625" style="3" customWidth="1"/>
  </cols>
  <sheetData>
    <row r="1" spans="1:5" ht="23.25">
      <c r="A1" s="81" t="s">
        <v>99</v>
      </c>
      <c r="B1" s="81"/>
      <c r="C1" s="81"/>
      <c r="D1" s="81"/>
      <c r="E1" s="47"/>
    </row>
    <row r="2" spans="1:5" ht="23.25">
      <c r="A2" s="80" t="s">
        <v>15</v>
      </c>
      <c r="B2" s="80"/>
      <c r="C2" s="80"/>
      <c r="D2" s="80"/>
      <c r="E2" s="47"/>
    </row>
    <row r="3" spans="1:5" ht="23.25">
      <c r="A3" s="80" t="s">
        <v>142</v>
      </c>
      <c r="B3" s="80"/>
      <c r="C3" s="80"/>
      <c r="D3" s="80"/>
      <c r="E3" s="47"/>
    </row>
    <row r="4" spans="1:5" ht="23.25">
      <c r="A4" s="80" t="s">
        <v>16</v>
      </c>
      <c r="B4" s="80"/>
      <c r="C4" s="80"/>
      <c r="D4" s="80"/>
      <c r="E4" s="47"/>
    </row>
    <row r="5" spans="1:5" ht="23.25">
      <c r="A5" s="47" t="s">
        <v>97</v>
      </c>
      <c r="B5" s="47"/>
      <c r="C5" s="47"/>
      <c r="D5" s="47"/>
      <c r="E5" s="47"/>
    </row>
    <row r="6" spans="1:5" ht="23.25">
      <c r="A6" s="47"/>
      <c r="B6" s="47" t="s">
        <v>98</v>
      </c>
      <c r="C6" s="47"/>
      <c r="D6" s="47"/>
      <c r="E6" s="47"/>
    </row>
    <row r="7" spans="1:5" ht="23.25">
      <c r="A7" s="47" t="s">
        <v>147</v>
      </c>
      <c r="B7" s="47"/>
      <c r="C7" s="47"/>
      <c r="D7" s="47"/>
      <c r="E7" s="47"/>
    </row>
    <row r="8" spans="1:5" ht="23.25">
      <c r="A8" s="47" t="s">
        <v>146</v>
      </c>
      <c r="B8" s="47"/>
      <c r="C8" s="47"/>
      <c r="D8" s="47"/>
      <c r="E8" s="47"/>
    </row>
    <row r="9" spans="1:5" ht="23.25">
      <c r="A9" s="47" t="s">
        <v>143</v>
      </c>
      <c r="B9" s="47"/>
      <c r="C9" s="47"/>
      <c r="D9" s="47"/>
      <c r="E9" s="47"/>
    </row>
    <row r="10" spans="1:5" ht="23.25">
      <c r="A10" s="47"/>
      <c r="B10" s="47"/>
      <c r="C10" s="47"/>
      <c r="D10" s="47"/>
      <c r="E10" s="47"/>
    </row>
    <row r="11" spans="1:5" ht="23.25">
      <c r="A11" s="48" t="s">
        <v>56</v>
      </c>
      <c r="B11" s="47"/>
      <c r="C11" s="47"/>
      <c r="D11" s="47"/>
      <c r="E11" s="47"/>
    </row>
    <row r="12" spans="1:5" ht="23.25">
      <c r="A12" s="47"/>
      <c r="B12" s="48" t="s">
        <v>57</v>
      </c>
      <c r="C12" s="48"/>
      <c r="D12" s="47"/>
      <c r="E12" s="47"/>
    </row>
    <row r="13" spans="1:5" ht="23.25">
      <c r="A13" s="47"/>
      <c r="B13" s="47" t="s">
        <v>157</v>
      </c>
      <c r="C13" s="47"/>
      <c r="D13" s="47"/>
      <c r="E13" s="47"/>
    </row>
    <row r="14" spans="1:5" ht="23.25">
      <c r="A14" s="47"/>
      <c r="B14" s="47" t="s">
        <v>158</v>
      </c>
      <c r="C14" s="47"/>
      <c r="D14" s="47"/>
      <c r="E14" s="47"/>
    </row>
    <row r="15" spans="1:5" ht="23.25">
      <c r="A15" s="47"/>
      <c r="B15" s="47" t="s">
        <v>164</v>
      </c>
      <c r="C15" s="47"/>
      <c r="D15" s="47"/>
      <c r="E15" s="47"/>
    </row>
    <row r="16" spans="1:5" ht="23.25">
      <c r="A16" s="47"/>
      <c r="B16" s="47" t="s">
        <v>166</v>
      </c>
      <c r="C16" s="47"/>
      <c r="D16" s="47"/>
      <c r="E16" s="47"/>
    </row>
    <row r="17" spans="1:5" ht="23.25">
      <c r="A17" s="47"/>
      <c r="B17" s="47" t="s">
        <v>167</v>
      </c>
      <c r="C17" s="47"/>
      <c r="D17" s="47"/>
      <c r="E17" s="47"/>
    </row>
    <row r="18" spans="1:5" ht="23.25">
      <c r="A18" s="47"/>
      <c r="B18" s="47" t="s">
        <v>105</v>
      </c>
      <c r="C18" s="47"/>
      <c r="D18" s="47"/>
      <c r="E18" s="47"/>
    </row>
    <row r="19" spans="1:5" ht="23.25">
      <c r="A19" s="47"/>
      <c r="B19" s="47" t="s">
        <v>106</v>
      </c>
      <c r="C19" s="47"/>
      <c r="D19" s="47"/>
      <c r="E19" s="47"/>
    </row>
    <row r="20" spans="1:5" ht="23.25">
      <c r="A20" s="47"/>
      <c r="B20" s="48" t="s">
        <v>107</v>
      </c>
      <c r="C20" s="48"/>
      <c r="D20" s="47"/>
      <c r="E20" s="47"/>
    </row>
    <row r="21" spans="1:5" ht="23.25">
      <c r="A21" s="47"/>
      <c r="B21" s="47"/>
      <c r="C21" s="47"/>
      <c r="D21" s="47"/>
      <c r="E21" s="47"/>
    </row>
    <row r="22" spans="1:5" ht="23.25">
      <c r="A22" s="48" t="s">
        <v>159</v>
      </c>
      <c r="B22" s="47"/>
      <c r="C22" s="47"/>
      <c r="D22" s="47"/>
      <c r="E22" s="47"/>
    </row>
    <row r="23" spans="1:5" ht="23.25">
      <c r="A23" s="47"/>
      <c r="B23" s="47" t="s">
        <v>165</v>
      </c>
      <c r="C23" s="47"/>
      <c r="D23" s="72"/>
      <c r="E23" s="47"/>
    </row>
    <row r="24" spans="1:5" ht="23.25">
      <c r="A24" s="47"/>
      <c r="B24" s="47"/>
      <c r="C24" s="47" t="s">
        <v>58</v>
      </c>
      <c r="D24" s="69">
        <f>3831385.38+177118.4+40095.07</f>
        <v>4048598.8499999996</v>
      </c>
      <c r="E24" s="47" t="s">
        <v>90</v>
      </c>
    </row>
    <row r="25" spans="1:5" ht="23.25">
      <c r="A25" s="47"/>
      <c r="B25" s="47"/>
      <c r="C25" s="47" t="s">
        <v>59</v>
      </c>
      <c r="D25" s="69">
        <v>377558.4</v>
      </c>
      <c r="E25" s="47" t="s">
        <v>90</v>
      </c>
    </row>
    <row r="26" spans="1:5" ht="23.25">
      <c r="A26" s="47"/>
      <c r="B26" s="47"/>
      <c r="C26" s="47" t="s">
        <v>22</v>
      </c>
      <c r="D26" s="69">
        <f>266111.71</f>
        <v>266111.71</v>
      </c>
      <c r="E26" s="47" t="s">
        <v>90</v>
      </c>
    </row>
    <row r="27" spans="1:5" ht="23.25">
      <c r="A27" s="47"/>
      <c r="B27" s="47"/>
      <c r="C27" s="47" t="s">
        <v>23</v>
      </c>
      <c r="D27" s="69">
        <f>979305</f>
        <v>979305</v>
      </c>
      <c r="E27" s="47" t="s">
        <v>90</v>
      </c>
    </row>
    <row r="28" spans="1:5" ht="23.25">
      <c r="A28" s="47"/>
      <c r="B28" s="47"/>
      <c r="C28" s="47" t="s">
        <v>24</v>
      </c>
      <c r="D28" s="69">
        <f>25800+14450</f>
        <v>40250</v>
      </c>
      <c r="E28" s="47" t="s">
        <v>90</v>
      </c>
    </row>
    <row r="29" spans="1:5" ht="23.25">
      <c r="A29" s="47"/>
      <c r="B29" s="47"/>
      <c r="C29" s="47" t="s">
        <v>25</v>
      </c>
      <c r="D29" s="77">
        <v>0</v>
      </c>
      <c r="E29" s="47" t="s">
        <v>90</v>
      </c>
    </row>
    <row r="30" spans="1:5" ht="23.25">
      <c r="A30" s="47"/>
      <c r="B30" s="47"/>
      <c r="C30" s="47" t="s">
        <v>28</v>
      </c>
      <c r="D30" s="69">
        <v>14854042.59</v>
      </c>
      <c r="E30" s="47" t="s">
        <v>90</v>
      </c>
    </row>
    <row r="31" spans="1:5" ht="23.25">
      <c r="A31" s="47"/>
      <c r="B31" s="47"/>
      <c r="C31" s="47" t="s">
        <v>31</v>
      </c>
      <c r="D31" s="69">
        <f>14957432</f>
        <v>14957432</v>
      </c>
      <c r="E31" s="47" t="s">
        <v>90</v>
      </c>
    </row>
    <row r="32" spans="1:5" ht="23.25">
      <c r="A32" s="47"/>
      <c r="B32" s="47"/>
      <c r="C32" s="47"/>
      <c r="D32" s="69"/>
      <c r="E32" s="47"/>
    </row>
    <row r="33" spans="1:5" ht="23.25">
      <c r="A33" s="81" t="s">
        <v>100</v>
      </c>
      <c r="B33" s="81"/>
      <c r="C33" s="81"/>
      <c r="D33" s="81"/>
      <c r="E33" s="47"/>
    </row>
    <row r="34" spans="1:5" ht="23.25">
      <c r="A34" s="47"/>
      <c r="B34" s="70" t="s">
        <v>168</v>
      </c>
      <c r="C34" s="47"/>
      <c r="D34" s="47"/>
      <c r="E34" s="47"/>
    </row>
    <row r="35" spans="1:5" ht="23.25">
      <c r="A35" s="47"/>
      <c r="B35" s="47" t="s">
        <v>163</v>
      </c>
      <c r="C35" s="47"/>
      <c r="D35" s="47"/>
      <c r="E35" s="47"/>
    </row>
    <row r="36" spans="1:5" ht="23.25">
      <c r="A36" s="47"/>
      <c r="B36" s="47"/>
      <c r="C36" s="47" t="s">
        <v>38</v>
      </c>
      <c r="D36" s="69">
        <f>6296641.4</f>
        <v>6296641.4</v>
      </c>
      <c r="E36" s="47" t="s">
        <v>90</v>
      </c>
    </row>
    <row r="37" spans="1:5" ht="23.25">
      <c r="A37" s="47"/>
      <c r="B37" s="47"/>
      <c r="C37" s="47" t="s">
        <v>60</v>
      </c>
      <c r="D37" s="69">
        <f>1475740+5816316</f>
        <v>7292056</v>
      </c>
      <c r="E37" s="47" t="s">
        <v>90</v>
      </c>
    </row>
    <row r="38" spans="1:5" ht="23.25">
      <c r="A38" s="47"/>
      <c r="B38" s="47"/>
      <c r="C38" s="47" t="s">
        <v>61</v>
      </c>
      <c r="D38" s="69">
        <f>54051.75+1588877.97+1605654.8+505518.1</f>
        <v>3754102.62</v>
      </c>
      <c r="E38" s="47" t="s">
        <v>90</v>
      </c>
    </row>
    <row r="39" spans="1:5" ht="23.25">
      <c r="A39" s="47"/>
      <c r="B39" s="47"/>
      <c r="C39" s="47" t="s">
        <v>62</v>
      </c>
      <c r="D39" s="69">
        <f>1374000+736500</f>
        <v>2110500</v>
      </c>
      <c r="E39" s="47" t="s">
        <v>90</v>
      </c>
    </row>
    <row r="40" spans="1:5" ht="23.25">
      <c r="A40" s="47"/>
      <c r="B40" s="47"/>
      <c r="C40" s="47" t="s">
        <v>63</v>
      </c>
      <c r="D40" s="76">
        <v>0</v>
      </c>
      <c r="E40" s="47" t="s">
        <v>90</v>
      </c>
    </row>
    <row r="41" spans="1:5" ht="23.25">
      <c r="A41" s="47"/>
      <c r="B41" s="47"/>
      <c r="C41" s="47" t="s">
        <v>44</v>
      </c>
      <c r="D41" s="69">
        <f>2563000</f>
        <v>2563000</v>
      </c>
      <c r="E41" s="47" t="s">
        <v>90</v>
      </c>
    </row>
    <row r="42" spans="1:5" ht="23.25">
      <c r="A42" s="47"/>
      <c r="B42" s="47" t="s">
        <v>64</v>
      </c>
      <c r="C42" s="47"/>
      <c r="D42" s="69">
        <v>13814580.18</v>
      </c>
      <c r="E42" s="47" t="s">
        <v>90</v>
      </c>
    </row>
    <row r="43" spans="1:5" ht="23.25">
      <c r="A43" s="47"/>
      <c r="B43" s="47" t="s">
        <v>65</v>
      </c>
      <c r="C43" s="47"/>
      <c r="D43" s="69">
        <v>8480696</v>
      </c>
      <c r="E43" s="47" t="s">
        <v>90</v>
      </c>
    </row>
    <row r="44" spans="1:5" ht="23.25">
      <c r="A44" s="47"/>
      <c r="B44" s="47"/>
      <c r="C44" s="47"/>
      <c r="D44" s="72"/>
      <c r="E44" s="47"/>
    </row>
    <row r="45" spans="1:5" ht="23.25">
      <c r="A45" s="48" t="s">
        <v>66</v>
      </c>
      <c r="B45" s="48"/>
      <c r="C45" s="48"/>
      <c r="D45" s="47"/>
      <c r="E45" s="47"/>
    </row>
    <row r="46" spans="1:5" ht="23.25">
      <c r="A46" s="48"/>
      <c r="B46" s="48" t="s">
        <v>108</v>
      </c>
      <c r="C46" s="48"/>
      <c r="D46" s="47"/>
      <c r="E46" s="47"/>
    </row>
    <row r="47" spans="1:5" ht="23.25">
      <c r="A47" s="47"/>
      <c r="B47" s="47" t="s">
        <v>160</v>
      </c>
      <c r="C47" s="47"/>
      <c r="D47" s="47"/>
      <c r="E47" s="47"/>
    </row>
    <row r="48" spans="1:5" ht="23.25">
      <c r="A48" s="47"/>
      <c r="B48" s="47"/>
      <c r="C48" s="71" t="s">
        <v>67</v>
      </c>
      <c r="D48" s="47" t="s">
        <v>109</v>
      </c>
      <c r="E48" s="47"/>
    </row>
    <row r="49" spans="1:5" ht="23.25">
      <c r="A49" s="47"/>
      <c r="B49" s="47"/>
      <c r="C49" s="71" t="s">
        <v>68</v>
      </c>
      <c r="D49" s="47" t="s">
        <v>109</v>
      </c>
      <c r="E49" s="47"/>
    </row>
    <row r="50" spans="1:5" ht="23.25">
      <c r="A50" s="47"/>
      <c r="B50" s="47"/>
      <c r="C50" s="71" t="s">
        <v>69</v>
      </c>
      <c r="D50" s="47" t="s">
        <v>110</v>
      </c>
      <c r="E50" s="47"/>
    </row>
    <row r="51" spans="1:5" ht="23.25">
      <c r="A51" s="47"/>
      <c r="B51" s="47"/>
      <c r="C51" s="71" t="s">
        <v>111</v>
      </c>
      <c r="D51" s="47" t="s">
        <v>110</v>
      </c>
      <c r="E51" s="47"/>
    </row>
    <row r="52" spans="1:5" ht="23.25">
      <c r="A52" s="47"/>
      <c r="B52" s="47"/>
      <c r="C52" s="71" t="s">
        <v>112</v>
      </c>
      <c r="D52" s="47"/>
      <c r="E52" s="47"/>
    </row>
  </sheetData>
  <sheetProtection/>
  <mergeCells count="5">
    <mergeCell ref="A2:D2"/>
    <mergeCell ref="A3:D3"/>
    <mergeCell ref="A4:D4"/>
    <mergeCell ref="A1:D1"/>
    <mergeCell ref="A33:D33"/>
  </mergeCells>
  <printOptions/>
  <pageMargins left="0.49" right="0.27" top="0.36" bottom="0.17" header="0.22" footer="0.1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90" zoomScaleNormal="110" zoomScaleSheetLayoutView="90" zoomScalePageLayoutView="0" workbookViewId="0" topLeftCell="A1">
      <selection activeCell="C26" sqref="C26"/>
    </sheetView>
  </sheetViews>
  <sheetFormatPr defaultColWidth="9.140625" defaultRowHeight="15"/>
  <cols>
    <col min="1" max="1" width="50.57421875" style="2" customWidth="1"/>
    <col min="2" max="2" width="14.140625" style="2" customWidth="1"/>
    <col min="3" max="3" width="14.8515625" style="2" customWidth="1"/>
    <col min="4" max="4" width="14.7109375" style="2" customWidth="1"/>
    <col min="5" max="16384" width="9.00390625" style="2" customWidth="1"/>
  </cols>
  <sheetData>
    <row r="1" spans="1:4" ht="23.25">
      <c r="A1" s="81" t="s">
        <v>101</v>
      </c>
      <c r="B1" s="81"/>
      <c r="C1" s="81"/>
      <c r="D1" s="81"/>
    </row>
    <row r="2" spans="1:4" ht="23.25">
      <c r="A2" s="80" t="s">
        <v>15</v>
      </c>
      <c r="B2" s="80"/>
      <c r="C2" s="80"/>
      <c r="D2" s="80"/>
    </row>
    <row r="3" spans="1:4" ht="23.25">
      <c r="A3" s="80" t="s">
        <v>140</v>
      </c>
      <c r="B3" s="80"/>
      <c r="C3" s="80"/>
      <c r="D3" s="80"/>
    </row>
    <row r="4" spans="1:4" ht="23.25">
      <c r="A4" s="80" t="s">
        <v>16</v>
      </c>
      <c r="B4" s="80"/>
      <c r="C4" s="80"/>
      <c r="D4" s="80"/>
    </row>
    <row r="5" spans="1:4" ht="23.25">
      <c r="A5" s="80" t="s">
        <v>17</v>
      </c>
      <c r="B5" s="80"/>
      <c r="C5" s="80"/>
      <c r="D5" s="80"/>
    </row>
    <row r="6" spans="1:4" ht="23.25">
      <c r="A6" s="47"/>
      <c r="B6" s="47"/>
      <c r="C6" s="47"/>
      <c r="D6" s="47"/>
    </row>
    <row r="7" spans="1:4" ht="23.25">
      <c r="A7" s="48" t="s">
        <v>18</v>
      </c>
      <c r="B7" s="47"/>
      <c r="C7" s="47"/>
      <c r="D7" s="47"/>
    </row>
    <row r="8" spans="1:4" ht="23.25">
      <c r="A8" s="47"/>
      <c r="B8" s="47"/>
      <c r="C8" s="47"/>
      <c r="D8" s="47"/>
    </row>
    <row r="9" spans="1:4" ht="23.25">
      <c r="A9" s="49" t="s">
        <v>19</v>
      </c>
      <c r="B9" s="49" t="s">
        <v>20</v>
      </c>
      <c r="C9" s="49" t="s">
        <v>0</v>
      </c>
      <c r="D9" s="49" t="s">
        <v>0</v>
      </c>
    </row>
    <row r="10" spans="1:4" ht="23.25">
      <c r="A10" s="50"/>
      <c r="B10" s="51" t="s">
        <v>130</v>
      </c>
      <c r="C10" s="51" t="s">
        <v>138</v>
      </c>
      <c r="D10" s="51" t="s">
        <v>151</v>
      </c>
    </row>
    <row r="11" spans="1:4" ht="23.25">
      <c r="A11" s="52" t="s">
        <v>33</v>
      </c>
      <c r="B11" s="53"/>
      <c r="C11" s="53"/>
      <c r="D11" s="53"/>
    </row>
    <row r="12" spans="1:4" ht="23.25">
      <c r="A12" s="54" t="s">
        <v>137</v>
      </c>
      <c r="B12" s="55">
        <v>4207100.93</v>
      </c>
      <c r="C12" s="55">
        <v>4007000</v>
      </c>
      <c r="D12" s="55">
        <v>4070000</v>
      </c>
    </row>
    <row r="13" spans="1:4" ht="23.25">
      <c r="A13" s="56" t="s">
        <v>21</v>
      </c>
      <c r="B13" s="55">
        <v>294694.85</v>
      </c>
      <c r="C13" s="55">
        <v>301000</v>
      </c>
      <c r="D13" s="55">
        <v>328000</v>
      </c>
    </row>
    <row r="14" spans="1:4" ht="23.25">
      <c r="A14" s="56" t="s">
        <v>22</v>
      </c>
      <c r="B14" s="55">
        <v>307270.12</v>
      </c>
      <c r="C14" s="55">
        <v>280000</v>
      </c>
      <c r="D14" s="55">
        <v>280000</v>
      </c>
    </row>
    <row r="15" spans="1:4" ht="23.25">
      <c r="A15" s="56" t="s">
        <v>23</v>
      </c>
      <c r="B15" s="55">
        <v>1203819</v>
      </c>
      <c r="C15" s="55">
        <v>1200000</v>
      </c>
      <c r="D15" s="55">
        <v>1200000</v>
      </c>
    </row>
    <row r="16" spans="1:4" ht="23.25">
      <c r="A16" s="56" t="s">
        <v>24</v>
      </c>
      <c r="B16" s="55">
        <v>33250</v>
      </c>
      <c r="C16" s="55">
        <v>36000</v>
      </c>
      <c r="D16" s="55">
        <v>17000</v>
      </c>
    </row>
    <row r="17" spans="1:4" ht="23.25">
      <c r="A17" s="56" t="s">
        <v>25</v>
      </c>
      <c r="B17" s="57">
        <v>0</v>
      </c>
      <c r="C17" s="57">
        <v>0</v>
      </c>
      <c r="D17" s="57">
        <v>0</v>
      </c>
    </row>
    <row r="18" spans="1:4" ht="23.25">
      <c r="A18" s="58" t="s">
        <v>26</v>
      </c>
      <c r="B18" s="59">
        <f>SUM(B12:B17)</f>
        <v>6046134.899999999</v>
      </c>
      <c r="C18" s="59">
        <f>C12+C13+C14+C15+C16</f>
        <v>5824000</v>
      </c>
      <c r="D18" s="59">
        <f>D12+D13+D14+D15+D16+D17</f>
        <v>5895000</v>
      </c>
    </row>
    <row r="19" spans="1:4" ht="23.25">
      <c r="A19" s="60" t="s">
        <v>27</v>
      </c>
      <c r="B19" s="55"/>
      <c r="C19" s="55"/>
      <c r="D19" s="55"/>
    </row>
    <row r="20" spans="1:4" ht="23.25">
      <c r="A20" s="56" t="s">
        <v>28</v>
      </c>
      <c r="B20" s="55">
        <v>17666057.51</v>
      </c>
      <c r="C20" s="55">
        <v>15176000</v>
      </c>
      <c r="D20" s="55">
        <v>15105000</v>
      </c>
    </row>
    <row r="21" spans="1:4" ht="23.25">
      <c r="A21" s="61" t="s">
        <v>29</v>
      </c>
      <c r="B21" s="59">
        <f>SUM(B20)</f>
        <v>17666057.51</v>
      </c>
      <c r="C21" s="59">
        <f>C20</f>
        <v>15176000</v>
      </c>
      <c r="D21" s="59">
        <f>D20</f>
        <v>15105000</v>
      </c>
    </row>
    <row r="22" spans="1:4" ht="23.25">
      <c r="A22" s="41" t="s">
        <v>30</v>
      </c>
      <c r="B22" s="55"/>
      <c r="C22" s="55"/>
      <c r="D22" s="55"/>
    </row>
    <row r="23" spans="1:4" ht="23.25">
      <c r="A23" s="62" t="s">
        <v>31</v>
      </c>
      <c r="B23" s="55">
        <v>15081750</v>
      </c>
      <c r="C23" s="55">
        <v>16000000</v>
      </c>
      <c r="D23" s="55">
        <v>16000000</v>
      </c>
    </row>
    <row r="24" spans="1:4" ht="23.25">
      <c r="A24" s="61" t="s">
        <v>32</v>
      </c>
      <c r="B24" s="59">
        <f>SUM(B23)</f>
        <v>15081750</v>
      </c>
      <c r="C24" s="59">
        <f>C23</f>
        <v>16000000</v>
      </c>
      <c r="D24" s="59">
        <f>D23</f>
        <v>16000000</v>
      </c>
    </row>
    <row r="25" spans="1:4" ht="23.25">
      <c r="A25" s="63" t="s">
        <v>13</v>
      </c>
      <c r="B25" s="64">
        <f>B24+B21+B18</f>
        <v>38793942.410000004</v>
      </c>
      <c r="C25" s="64">
        <f>C18+C21+C24</f>
        <v>37000000</v>
      </c>
      <c r="D25" s="64">
        <f>D18+D21+D24</f>
        <v>37000000</v>
      </c>
    </row>
  </sheetData>
  <sheetProtection/>
  <mergeCells count="5">
    <mergeCell ref="A2:D2"/>
    <mergeCell ref="A3:D3"/>
    <mergeCell ref="A4:D4"/>
    <mergeCell ref="A5:D5"/>
    <mergeCell ref="A1:D1"/>
  </mergeCells>
  <printOptions/>
  <pageMargins left="0.36" right="0.25" top="0.44" bottom="0.6" header="0.31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80" zoomScaleSheetLayoutView="80" zoomScalePageLayoutView="0" workbookViewId="0" topLeftCell="A1">
      <selection activeCell="D19" sqref="D19"/>
    </sheetView>
  </sheetViews>
  <sheetFormatPr defaultColWidth="9.140625" defaultRowHeight="15"/>
  <cols>
    <col min="1" max="1" width="49.00390625" style="2" customWidth="1"/>
    <col min="2" max="2" width="14.28125" style="2" customWidth="1"/>
    <col min="3" max="3" width="16.00390625" style="2" customWidth="1"/>
    <col min="4" max="4" width="14.00390625" style="2" customWidth="1"/>
    <col min="5" max="16384" width="9.00390625" style="2" customWidth="1"/>
  </cols>
  <sheetData>
    <row r="1" spans="1:4" ht="23.25">
      <c r="A1" s="81" t="s">
        <v>102</v>
      </c>
      <c r="B1" s="81"/>
      <c r="C1" s="81"/>
      <c r="D1" s="81"/>
    </row>
    <row r="2" spans="1:4" ht="23.25">
      <c r="A2" s="80" t="s">
        <v>15</v>
      </c>
      <c r="B2" s="80"/>
      <c r="C2" s="80"/>
      <c r="D2" s="80"/>
    </row>
    <row r="3" spans="1:4" ht="23.25">
      <c r="A3" s="80" t="s">
        <v>141</v>
      </c>
      <c r="B3" s="80"/>
      <c r="C3" s="80"/>
      <c r="D3" s="80"/>
    </row>
    <row r="4" spans="1:4" ht="23.25">
      <c r="A4" s="80" t="s">
        <v>16</v>
      </c>
      <c r="B4" s="80"/>
      <c r="C4" s="80"/>
      <c r="D4" s="80"/>
    </row>
    <row r="5" spans="1:4" ht="23.25">
      <c r="A5" s="80" t="s">
        <v>17</v>
      </c>
      <c r="B5" s="80"/>
      <c r="C5" s="80"/>
      <c r="D5" s="80"/>
    </row>
    <row r="6" spans="1:4" ht="23.25">
      <c r="A6" s="47"/>
      <c r="B6" s="47"/>
      <c r="C6" s="47"/>
      <c r="D6" s="47"/>
    </row>
    <row r="7" spans="1:4" ht="23.25">
      <c r="A7" s="48" t="s">
        <v>34</v>
      </c>
      <c r="B7" s="47"/>
      <c r="C7" s="47"/>
      <c r="D7" s="47"/>
    </row>
    <row r="8" spans="1:4" ht="23.25">
      <c r="A8" s="47"/>
      <c r="B8" s="47"/>
      <c r="C8" s="47"/>
      <c r="D8" s="47"/>
    </row>
    <row r="9" spans="1:4" ht="23.25">
      <c r="A9" s="49" t="s">
        <v>35</v>
      </c>
      <c r="B9" s="49" t="s">
        <v>36</v>
      </c>
      <c r="C9" s="49" t="s">
        <v>0</v>
      </c>
      <c r="D9" s="49" t="s">
        <v>0</v>
      </c>
    </row>
    <row r="10" spans="1:4" ht="23.25">
      <c r="A10" s="50"/>
      <c r="B10" s="51" t="s">
        <v>130</v>
      </c>
      <c r="C10" s="51" t="s">
        <v>150</v>
      </c>
      <c r="D10" s="51" t="s">
        <v>138</v>
      </c>
    </row>
    <row r="11" spans="1:4" ht="23.25">
      <c r="A11" s="52" t="s">
        <v>37</v>
      </c>
      <c r="B11" s="53"/>
      <c r="C11" s="53"/>
      <c r="D11" s="53"/>
    </row>
    <row r="12" spans="1:4" ht="23.25">
      <c r="A12" s="56" t="s">
        <v>38</v>
      </c>
      <c r="B12" s="55">
        <v>7325491</v>
      </c>
      <c r="C12" s="74">
        <v>8094227</v>
      </c>
      <c r="D12" s="74">
        <v>8619033</v>
      </c>
    </row>
    <row r="13" spans="1:4" ht="23.25">
      <c r="A13" s="56" t="s">
        <v>39</v>
      </c>
      <c r="B13" s="55">
        <v>8105785</v>
      </c>
      <c r="C13" s="55">
        <f>11177640</f>
        <v>11177640</v>
      </c>
      <c r="D13" s="55">
        <v>11903129</v>
      </c>
    </row>
    <row r="14" spans="1:4" ht="23.25">
      <c r="A14" s="65" t="s">
        <v>40</v>
      </c>
      <c r="B14" s="66">
        <v>5834414.43</v>
      </c>
      <c r="C14" s="66">
        <f>9284733</f>
        <v>9284733</v>
      </c>
      <c r="D14" s="66">
        <v>9238538</v>
      </c>
    </row>
    <row r="15" spans="1:4" ht="23.25">
      <c r="A15" s="67" t="s">
        <v>41</v>
      </c>
      <c r="B15" s="68"/>
      <c r="C15" s="68"/>
      <c r="D15" s="68"/>
    </row>
    <row r="16" spans="1:4" ht="23.25">
      <c r="A16" s="56" t="s">
        <v>42</v>
      </c>
      <c r="B16" s="68">
        <v>5030124</v>
      </c>
      <c r="C16" s="55">
        <v>5900900</v>
      </c>
      <c r="D16" s="55">
        <v>2992800</v>
      </c>
    </row>
    <row r="17" spans="1:4" ht="23.25">
      <c r="A17" s="56" t="s">
        <v>43</v>
      </c>
      <c r="B17" s="68">
        <v>25000</v>
      </c>
      <c r="C17" s="55">
        <f>25000</f>
        <v>25000</v>
      </c>
      <c r="D17" s="55">
        <v>25000</v>
      </c>
    </row>
    <row r="18" spans="1:4" ht="23.25">
      <c r="A18" s="56" t="s">
        <v>44</v>
      </c>
      <c r="B18" s="55">
        <v>2478638.76</v>
      </c>
      <c r="C18" s="55">
        <f>25000+2216000+52500+125000+99000</f>
        <v>2517500</v>
      </c>
      <c r="D18" s="55">
        <v>4221500</v>
      </c>
    </row>
    <row r="19" spans="1:4" ht="23.25">
      <c r="A19" s="63" t="s">
        <v>45</v>
      </c>
      <c r="B19" s="64">
        <f>SUM(B12:B18)</f>
        <v>28799453.189999998</v>
      </c>
      <c r="C19" s="64">
        <f>SUM(C12:C18)</f>
        <v>37000000</v>
      </c>
      <c r="D19" s="64">
        <f>SUM(D12:D18)</f>
        <v>37000000</v>
      </c>
    </row>
  </sheetData>
  <sheetProtection/>
  <mergeCells count="5">
    <mergeCell ref="A2:D2"/>
    <mergeCell ref="A3:D3"/>
    <mergeCell ref="A4:D4"/>
    <mergeCell ref="A5:D5"/>
    <mergeCell ref="A1:D1"/>
  </mergeCells>
  <printOptions/>
  <pageMargins left="0.46" right="0.25" top="0.63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view="pageBreakPreview" zoomScale="110" zoomScaleSheetLayoutView="110" zoomScalePageLayoutView="0" workbookViewId="0" topLeftCell="A13">
      <selection activeCell="B23" sqref="B23"/>
    </sheetView>
  </sheetViews>
  <sheetFormatPr defaultColWidth="9.140625" defaultRowHeight="15"/>
  <cols>
    <col min="1" max="1" width="57.00390625" style="0" customWidth="1"/>
    <col min="2" max="2" width="26.8515625" style="0" customWidth="1"/>
  </cols>
  <sheetData>
    <row r="1" spans="1:2" ht="26.25" customHeight="1">
      <c r="A1" s="84" t="s">
        <v>103</v>
      </c>
      <c r="B1" s="84"/>
    </row>
    <row r="2" spans="1:2" ht="23.25">
      <c r="A2" s="82" t="s">
        <v>46</v>
      </c>
      <c r="B2" s="82"/>
    </row>
    <row r="3" spans="1:2" ht="21">
      <c r="A3" s="32"/>
      <c r="B3" s="32"/>
    </row>
    <row r="4" spans="1:2" ht="21">
      <c r="A4" s="80" t="s">
        <v>47</v>
      </c>
      <c r="B4" s="80"/>
    </row>
    <row r="5" spans="1:2" ht="21">
      <c r="A5" s="80" t="s">
        <v>139</v>
      </c>
      <c r="B5" s="80"/>
    </row>
    <row r="6" spans="1:2" ht="21">
      <c r="A6" s="80" t="s">
        <v>17</v>
      </c>
      <c r="B6" s="80"/>
    </row>
    <row r="7" spans="1:2" ht="26.25">
      <c r="A7" s="83"/>
      <c r="B7" s="83"/>
    </row>
    <row r="8" spans="1:2" ht="21">
      <c r="A8" s="33" t="s">
        <v>48</v>
      </c>
      <c r="B8" s="34" t="s">
        <v>49</v>
      </c>
    </row>
    <row r="9" spans="1:2" ht="21">
      <c r="A9" s="35" t="s">
        <v>50</v>
      </c>
      <c r="B9" s="36"/>
    </row>
    <row r="10" spans="1:2" ht="21">
      <c r="A10" s="37" t="s">
        <v>1</v>
      </c>
      <c r="B10" s="38">
        <v>10826150</v>
      </c>
    </row>
    <row r="11" spans="1:2" ht="21">
      <c r="A11" s="37" t="s">
        <v>2</v>
      </c>
      <c r="B11" s="74">
        <v>734860</v>
      </c>
    </row>
    <row r="12" spans="1:2" ht="21">
      <c r="A12" s="39" t="s">
        <v>51</v>
      </c>
      <c r="B12" s="73"/>
    </row>
    <row r="13" spans="1:2" ht="21">
      <c r="A13" s="37" t="s">
        <v>3</v>
      </c>
      <c r="B13" s="38">
        <v>7287228</v>
      </c>
    </row>
    <row r="14" spans="1:2" ht="21">
      <c r="A14" s="37" t="s">
        <v>4</v>
      </c>
      <c r="B14" s="74">
        <v>1185790</v>
      </c>
    </row>
    <row r="15" spans="1:2" ht="21">
      <c r="A15" s="37" t="s">
        <v>5</v>
      </c>
      <c r="B15" s="74">
        <v>0</v>
      </c>
    </row>
    <row r="16" spans="1:2" ht="21">
      <c r="A16" s="37" t="s">
        <v>6</v>
      </c>
      <c r="B16" s="38">
        <v>5418939</v>
      </c>
    </row>
    <row r="17" spans="1:2" ht="21">
      <c r="A17" s="37" t="s">
        <v>7</v>
      </c>
      <c r="B17" s="74">
        <v>190000</v>
      </c>
    </row>
    <row r="18" spans="1:2" ht="21">
      <c r="A18" s="37" t="s">
        <v>8</v>
      </c>
      <c r="B18" s="38">
        <v>539000</v>
      </c>
    </row>
    <row r="19" spans="1:2" ht="21">
      <c r="A19" s="39" t="s">
        <v>52</v>
      </c>
      <c r="B19" s="40"/>
    </row>
    <row r="20" spans="1:2" ht="21">
      <c r="A20" s="37" t="s">
        <v>9</v>
      </c>
      <c r="B20" s="75">
        <v>0</v>
      </c>
    </row>
    <row r="21" spans="1:2" ht="21">
      <c r="A21" s="37" t="s">
        <v>10</v>
      </c>
      <c r="B21" s="74">
        <v>120000</v>
      </c>
    </row>
    <row r="22" spans="1:2" ht="21">
      <c r="A22" s="37" t="s">
        <v>11</v>
      </c>
      <c r="B22" s="74">
        <v>2079000</v>
      </c>
    </row>
    <row r="23" spans="1:2" ht="21">
      <c r="A23" s="41" t="s">
        <v>53</v>
      </c>
      <c r="B23" s="42"/>
    </row>
    <row r="24" spans="1:2" ht="21">
      <c r="A24" s="43" t="s">
        <v>12</v>
      </c>
      <c r="B24" s="44">
        <v>8619033</v>
      </c>
    </row>
    <row r="25" spans="1:2" ht="21.75" thickBot="1">
      <c r="A25" s="45" t="s">
        <v>54</v>
      </c>
      <c r="B25" s="46">
        <f>B10+B11+B13+B14+B15+B16+B17+B18+B21+B22+B24</f>
        <v>37000000</v>
      </c>
    </row>
    <row r="26" ht="15" thickTop="1"/>
  </sheetData>
  <sheetProtection/>
  <mergeCells count="6">
    <mergeCell ref="A2:B2"/>
    <mergeCell ref="A7:B7"/>
    <mergeCell ref="A5:B5"/>
    <mergeCell ref="A4:B4"/>
    <mergeCell ref="A6:B6"/>
    <mergeCell ref="A1:B1"/>
  </mergeCells>
  <printOptions/>
  <pageMargins left="0.88" right="0.38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120" zoomScaleSheetLayoutView="120" zoomScalePageLayoutView="0" workbookViewId="0" topLeftCell="A52">
      <selection activeCell="D59" sqref="D59"/>
    </sheetView>
  </sheetViews>
  <sheetFormatPr defaultColWidth="9.140625" defaultRowHeight="15"/>
  <cols>
    <col min="1" max="1" width="3.421875" style="4" customWidth="1"/>
    <col min="2" max="2" width="62.8515625" style="4" customWidth="1"/>
    <col min="3" max="3" width="5.421875" style="4" customWidth="1"/>
    <col min="4" max="4" width="14.421875" style="8" customWidth="1"/>
    <col min="5" max="5" width="4.421875" style="4" customWidth="1"/>
    <col min="6" max="16384" width="9.00390625" style="4" customWidth="1"/>
  </cols>
  <sheetData>
    <row r="1" spans="1:5" ht="23.25">
      <c r="A1" s="86" t="s">
        <v>104</v>
      </c>
      <c r="B1" s="86"/>
      <c r="C1" s="86"/>
      <c r="D1" s="86"/>
      <c r="E1" s="86"/>
    </row>
    <row r="2" spans="1:5" ht="23.25">
      <c r="A2" s="89" t="s">
        <v>89</v>
      </c>
      <c r="B2" s="89"/>
      <c r="C2" s="89"/>
      <c r="D2" s="89"/>
      <c r="E2" s="89"/>
    </row>
    <row r="3" spans="1:5" ht="23.25">
      <c r="A3" s="89" t="s">
        <v>144</v>
      </c>
      <c r="B3" s="89"/>
      <c r="C3" s="89"/>
      <c r="D3" s="89"/>
      <c r="E3" s="89"/>
    </row>
    <row r="4" spans="1:5" ht="23.25">
      <c r="A4" s="89" t="s">
        <v>16</v>
      </c>
      <c r="B4" s="89"/>
      <c r="C4" s="89"/>
      <c r="D4" s="89"/>
      <c r="E4" s="89"/>
    </row>
    <row r="5" spans="1:5" ht="23.25">
      <c r="A5" s="89" t="s">
        <v>55</v>
      </c>
      <c r="B5" s="89"/>
      <c r="C5" s="89"/>
      <c r="D5" s="89"/>
      <c r="E5" s="89"/>
    </row>
    <row r="6" spans="1:5" ht="23.25">
      <c r="A6" s="15"/>
      <c r="B6" s="79"/>
      <c r="C6" s="15"/>
      <c r="D6" s="22"/>
      <c r="E6" s="15"/>
    </row>
    <row r="7" spans="1:5" ht="23.25">
      <c r="A7" s="18" t="s">
        <v>148</v>
      </c>
      <c r="B7" s="15"/>
      <c r="C7" s="15"/>
      <c r="D7" s="22"/>
      <c r="E7" s="15"/>
    </row>
    <row r="8" spans="1:5" ht="23.25">
      <c r="A8" s="85" t="s">
        <v>33</v>
      </c>
      <c r="B8" s="85"/>
      <c r="C8" s="85"/>
      <c r="D8" s="85"/>
      <c r="E8" s="85"/>
    </row>
    <row r="9" spans="1:6" ht="23.25">
      <c r="A9" s="18" t="s">
        <v>58</v>
      </c>
      <c r="B9" s="15"/>
      <c r="C9" s="16" t="s">
        <v>13</v>
      </c>
      <c r="D9" s="17">
        <f>D10+D12+D14</f>
        <v>4070000</v>
      </c>
      <c r="E9" s="18" t="s">
        <v>90</v>
      </c>
      <c r="F9" s="5"/>
    </row>
    <row r="10" spans="1:5" ht="23.25">
      <c r="A10" s="15"/>
      <c r="B10" s="31" t="s">
        <v>71</v>
      </c>
      <c r="C10" s="21" t="s">
        <v>14</v>
      </c>
      <c r="D10" s="22">
        <v>3850000</v>
      </c>
      <c r="E10" s="15" t="s">
        <v>90</v>
      </c>
    </row>
    <row r="11" spans="1:5" ht="23.25">
      <c r="A11" s="15"/>
      <c r="B11" s="23" t="s">
        <v>113</v>
      </c>
      <c r="C11" s="15"/>
      <c r="D11" s="22"/>
      <c r="E11" s="15"/>
    </row>
    <row r="12" spans="1:5" ht="23.25">
      <c r="A12" s="15"/>
      <c r="B12" s="31" t="s">
        <v>72</v>
      </c>
      <c r="C12" s="21" t="s">
        <v>14</v>
      </c>
      <c r="D12" s="22">
        <v>180000</v>
      </c>
      <c r="E12" s="15" t="s">
        <v>90</v>
      </c>
    </row>
    <row r="13" spans="1:5" ht="23.25">
      <c r="A13" s="15"/>
      <c r="B13" s="27" t="s">
        <v>152</v>
      </c>
      <c r="C13" s="15"/>
      <c r="D13" s="22"/>
      <c r="E13" s="15"/>
    </row>
    <row r="14" spans="1:5" ht="23.25">
      <c r="A14" s="15"/>
      <c r="B14" s="31" t="s">
        <v>73</v>
      </c>
      <c r="C14" s="21" t="s">
        <v>14</v>
      </c>
      <c r="D14" s="22">
        <v>40000</v>
      </c>
      <c r="E14" s="15" t="s">
        <v>90</v>
      </c>
    </row>
    <row r="15" spans="1:5" ht="23.25">
      <c r="A15" s="15"/>
      <c r="B15" s="23" t="s">
        <v>145</v>
      </c>
      <c r="C15" s="15"/>
      <c r="D15" s="22"/>
      <c r="E15" s="15"/>
    </row>
    <row r="16" spans="1:5" ht="23.25">
      <c r="A16" s="18" t="s">
        <v>70</v>
      </c>
      <c r="B16" s="15"/>
      <c r="C16" s="16" t="s">
        <v>13</v>
      </c>
      <c r="D16" s="17">
        <f>D17+D19+D21+D23+D25</f>
        <v>328000</v>
      </c>
      <c r="E16" s="18" t="s">
        <v>90</v>
      </c>
    </row>
    <row r="17" spans="1:5" ht="23.25">
      <c r="A17" s="15"/>
      <c r="B17" s="31" t="s">
        <v>74</v>
      </c>
      <c r="C17" s="21" t="s">
        <v>14</v>
      </c>
      <c r="D17" s="22">
        <v>2000</v>
      </c>
      <c r="E17" s="15" t="s">
        <v>90</v>
      </c>
    </row>
    <row r="18" spans="1:5" ht="23.25">
      <c r="A18" s="15"/>
      <c r="B18" s="23" t="s">
        <v>113</v>
      </c>
      <c r="C18" s="15"/>
      <c r="D18" s="22"/>
      <c r="E18" s="15"/>
    </row>
    <row r="19" spans="1:5" ht="23.25">
      <c r="A19" s="15"/>
      <c r="B19" s="31" t="s">
        <v>75</v>
      </c>
      <c r="C19" s="21" t="s">
        <v>14</v>
      </c>
      <c r="D19" s="22">
        <v>200000</v>
      </c>
      <c r="E19" s="15" t="s">
        <v>90</v>
      </c>
    </row>
    <row r="20" spans="1:5" ht="23.25">
      <c r="A20" s="15"/>
      <c r="B20" s="23" t="s">
        <v>136</v>
      </c>
      <c r="C20" s="15"/>
      <c r="D20" s="22"/>
      <c r="E20" s="15"/>
    </row>
    <row r="21" spans="1:5" ht="23.25">
      <c r="A21" s="15"/>
      <c r="B21" s="31" t="s">
        <v>76</v>
      </c>
      <c r="C21" s="21" t="s">
        <v>14</v>
      </c>
      <c r="D21" s="22">
        <v>1000</v>
      </c>
      <c r="E21" s="15" t="s">
        <v>90</v>
      </c>
    </row>
    <row r="22" spans="1:5" ht="23.25">
      <c r="A22" s="15"/>
      <c r="B22" s="23" t="s">
        <v>132</v>
      </c>
      <c r="C22" s="15"/>
      <c r="D22" s="22"/>
      <c r="E22" s="15"/>
    </row>
    <row r="23" spans="1:5" ht="23.25">
      <c r="A23" s="15"/>
      <c r="B23" s="31" t="s">
        <v>77</v>
      </c>
      <c r="C23" s="21" t="s">
        <v>14</v>
      </c>
      <c r="D23" s="22">
        <v>5000</v>
      </c>
      <c r="E23" s="15" t="s">
        <v>90</v>
      </c>
    </row>
    <row r="24" spans="1:5" ht="23.25">
      <c r="A24" s="15"/>
      <c r="B24" s="27" t="s">
        <v>153</v>
      </c>
      <c r="C24" s="15"/>
      <c r="D24" s="22"/>
      <c r="E24" s="15"/>
    </row>
    <row r="25" spans="1:5" ht="23.25">
      <c r="A25" s="15"/>
      <c r="B25" s="31" t="s">
        <v>78</v>
      </c>
      <c r="C25" s="21" t="s">
        <v>14</v>
      </c>
      <c r="D25" s="22">
        <v>120000</v>
      </c>
      <c r="E25" s="15" t="s">
        <v>90</v>
      </c>
    </row>
    <row r="26" spans="1:5" ht="23.25">
      <c r="A26" s="15"/>
      <c r="B26" s="27" t="s">
        <v>154</v>
      </c>
      <c r="C26" s="15"/>
      <c r="D26" s="22"/>
      <c r="E26" s="15"/>
    </row>
    <row r="27" spans="1:5" ht="23.25">
      <c r="A27" s="14" t="s">
        <v>22</v>
      </c>
      <c r="B27" s="15"/>
      <c r="C27" s="16" t="s">
        <v>13</v>
      </c>
      <c r="D27" s="17">
        <f>D28</f>
        <v>280000</v>
      </c>
      <c r="E27" s="18" t="s">
        <v>90</v>
      </c>
    </row>
    <row r="28" spans="1:5" ht="23.25">
      <c r="A28" s="20"/>
      <c r="B28" s="20" t="s">
        <v>79</v>
      </c>
      <c r="C28" s="21" t="s">
        <v>14</v>
      </c>
      <c r="D28" s="22">
        <v>280000</v>
      </c>
      <c r="E28" s="15" t="s">
        <v>90</v>
      </c>
    </row>
    <row r="29" spans="1:5" ht="23.25">
      <c r="A29" s="15"/>
      <c r="B29" s="23" t="s">
        <v>132</v>
      </c>
      <c r="C29" s="15"/>
      <c r="D29" s="22"/>
      <c r="E29" s="15"/>
    </row>
    <row r="30" spans="1:5" ht="23.25">
      <c r="A30" s="15"/>
      <c r="B30" s="23"/>
      <c r="C30" s="15"/>
      <c r="D30" s="22"/>
      <c r="E30" s="15"/>
    </row>
    <row r="31" spans="1:5" ht="23.25">
      <c r="A31" s="87" t="s">
        <v>161</v>
      </c>
      <c r="B31" s="87"/>
      <c r="C31" s="87"/>
      <c r="D31" s="87"/>
      <c r="E31" s="87"/>
    </row>
    <row r="32" spans="1:5" ht="23.25">
      <c r="A32" s="14" t="s">
        <v>23</v>
      </c>
      <c r="B32" s="15"/>
      <c r="C32" s="16" t="s">
        <v>13</v>
      </c>
      <c r="D32" s="17">
        <f>D33</f>
        <v>1200000</v>
      </c>
      <c r="E32" s="18" t="s">
        <v>90</v>
      </c>
    </row>
    <row r="33" spans="1:5" ht="23.25">
      <c r="A33" s="19"/>
      <c r="B33" s="20" t="s">
        <v>94</v>
      </c>
      <c r="C33" s="21" t="s">
        <v>14</v>
      </c>
      <c r="D33" s="22">
        <v>1200000</v>
      </c>
      <c r="E33" s="15" t="s">
        <v>90</v>
      </c>
    </row>
    <row r="34" spans="1:5" ht="23.25">
      <c r="A34" s="15"/>
      <c r="B34" s="23" t="s">
        <v>155</v>
      </c>
      <c r="C34" s="15"/>
      <c r="D34" s="22"/>
      <c r="E34" s="15"/>
    </row>
    <row r="35" spans="1:5" ht="23.25">
      <c r="A35" s="14" t="s">
        <v>24</v>
      </c>
      <c r="B35" s="15"/>
      <c r="C35" s="16" t="s">
        <v>13</v>
      </c>
      <c r="D35" s="17">
        <f>D36+D38</f>
        <v>17000</v>
      </c>
      <c r="E35" s="18" t="s">
        <v>90</v>
      </c>
    </row>
    <row r="36" spans="1:5" ht="23.25">
      <c r="A36" s="15"/>
      <c r="B36" s="20" t="s">
        <v>80</v>
      </c>
      <c r="C36" s="21" t="s">
        <v>14</v>
      </c>
      <c r="D36" s="22">
        <v>1000</v>
      </c>
      <c r="E36" s="15" t="s">
        <v>90</v>
      </c>
    </row>
    <row r="37" spans="1:5" ht="23.25">
      <c r="A37" s="15"/>
      <c r="B37" s="24" t="s">
        <v>131</v>
      </c>
      <c r="C37" s="15"/>
      <c r="D37" s="22"/>
      <c r="E37" s="15"/>
    </row>
    <row r="38" spans="1:5" ht="23.25">
      <c r="A38" s="15"/>
      <c r="B38" s="20" t="s">
        <v>81</v>
      </c>
      <c r="C38" s="21" t="s">
        <v>14</v>
      </c>
      <c r="D38" s="22">
        <v>16000</v>
      </c>
      <c r="E38" s="15" t="s">
        <v>90</v>
      </c>
    </row>
    <row r="39" spans="1:5" ht="23.25">
      <c r="A39" s="15"/>
      <c r="B39" s="24" t="s">
        <v>156</v>
      </c>
      <c r="C39" s="15"/>
      <c r="D39" s="22"/>
      <c r="E39" s="15"/>
    </row>
    <row r="40" spans="1:5" ht="23.25">
      <c r="A40" s="14" t="s">
        <v>25</v>
      </c>
      <c r="B40" s="15"/>
      <c r="C40" s="16" t="s">
        <v>13</v>
      </c>
      <c r="D40" s="25" t="str">
        <f>D41</f>
        <v>0</v>
      </c>
      <c r="E40" s="18" t="s">
        <v>90</v>
      </c>
    </row>
    <row r="41" spans="1:5" ht="23.25">
      <c r="A41" s="15"/>
      <c r="B41" s="20" t="s">
        <v>82</v>
      </c>
      <c r="C41" s="21" t="s">
        <v>14</v>
      </c>
      <c r="D41" s="26" t="s">
        <v>95</v>
      </c>
      <c r="E41" s="15" t="s">
        <v>90</v>
      </c>
    </row>
    <row r="42" spans="1:5" ht="23.25">
      <c r="A42" s="15"/>
      <c r="B42" s="20" t="s">
        <v>91</v>
      </c>
      <c r="C42" s="15"/>
      <c r="D42" s="22"/>
      <c r="E42" s="15"/>
    </row>
    <row r="43" spans="1:5" ht="23.25">
      <c r="A43" s="85" t="s">
        <v>27</v>
      </c>
      <c r="B43" s="85"/>
      <c r="C43" s="85"/>
      <c r="D43" s="85"/>
      <c r="E43" s="85"/>
    </row>
    <row r="44" spans="1:5" ht="23.25">
      <c r="A44" s="14" t="s">
        <v>28</v>
      </c>
      <c r="B44" s="15"/>
      <c r="C44" s="16" t="s">
        <v>13</v>
      </c>
      <c r="D44" s="17">
        <f>D45+D47+D49+D51+D53+D55+D57+D59</f>
        <v>15105000</v>
      </c>
      <c r="E44" s="18" t="s">
        <v>90</v>
      </c>
    </row>
    <row r="45" spans="1:5" ht="23.25">
      <c r="A45" s="14"/>
      <c r="B45" s="29" t="s">
        <v>114</v>
      </c>
      <c r="C45" s="78" t="s">
        <v>14</v>
      </c>
      <c r="D45" s="30">
        <v>500000</v>
      </c>
      <c r="E45" s="78" t="s">
        <v>90</v>
      </c>
    </row>
    <row r="46" spans="1:5" ht="23.25">
      <c r="A46" s="14"/>
      <c r="B46" s="23" t="s">
        <v>135</v>
      </c>
      <c r="C46" s="78"/>
      <c r="D46" s="78"/>
      <c r="E46" s="78"/>
    </row>
    <row r="47" spans="1:5" ht="23.25">
      <c r="A47" s="15"/>
      <c r="B47" s="20" t="s">
        <v>83</v>
      </c>
      <c r="C47" s="21" t="s">
        <v>14</v>
      </c>
      <c r="D47" s="22">
        <v>6955000</v>
      </c>
      <c r="E47" s="15" t="s">
        <v>90</v>
      </c>
    </row>
    <row r="48" spans="1:5" ht="23.25">
      <c r="A48" s="15"/>
      <c r="B48" s="23" t="s">
        <v>92</v>
      </c>
      <c r="C48" s="15"/>
      <c r="D48" s="22"/>
      <c r="E48" s="15"/>
    </row>
    <row r="49" spans="1:5" ht="23.25">
      <c r="A49" s="15"/>
      <c r="B49" s="20" t="s">
        <v>134</v>
      </c>
      <c r="C49" s="21" t="s">
        <v>14</v>
      </c>
      <c r="D49" s="22">
        <v>2500000</v>
      </c>
      <c r="E49" s="15" t="s">
        <v>90</v>
      </c>
    </row>
    <row r="50" spans="1:5" ht="23.25">
      <c r="A50" s="15"/>
      <c r="B50" s="23" t="s">
        <v>92</v>
      </c>
      <c r="C50" s="15"/>
      <c r="D50" s="22"/>
      <c r="E50" s="15"/>
    </row>
    <row r="51" spans="1:5" ht="23.25">
      <c r="A51" s="15"/>
      <c r="B51" s="20" t="s">
        <v>84</v>
      </c>
      <c r="C51" s="21" t="s">
        <v>14</v>
      </c>
      <c r="D51" s="22">
        <v>70000</v>
      </c>
      <c r="E51" s="15" t="s">
        <v>90</v>
      </c>
    </row>
    <row r="52" spans="1:5" ht="23.25">
      <c r="A52" s="15"/>
      <c r="B52" s="23" t="s">
        <v>135</v>
      </c>
      <c r="C52" s="15"/>
      <c r="D52" s="22"/>
      <c r="E52" s="15"/>
    </row>
    <row r="53" spans="1:5" ht="23.25">
      <c r="A53" s="15"/>
      <c r="B53" s="20" t="s">
        <v>85</v>
      </c>
      <c r="C53" s="21" t="s">
        <v>14</v>
      </c>
      <c r="D53" s="22">
        <v>4400000</v>
      </c>
      <c r="E53" s="15" t="s">
        <v>90</v>
      </c>
    </row>
    <row r="54" spans="1:5" ht="23.25">
      <c r="A54" s="15"/>
      <c r="B54" s="23" t="s">
        <v>92</v>
      </c>
      <c r="C54" s="15"/>
      <c r="D54" s="22"/>
      <c r="E54" s="15"/>
    </row>
    <row r="55" spans="1:5" ht="23.25">
      <c r="A55" s="15"/>
      <c r="B55" s="20" t="s">
        <v>86</v>
      </c>
      <c r="C55" s="21" t="s">
        <v>14</v>
      </c>
      <c r="D55" s="22">
        <v>50000</v>
      </c>
      <c r="E55" s="15" t="s">
        <v>90</v>
      </c>
    </row>
    <row r="56" spans="1:5" ht="23.25">
      <c r="A56" s="15"/>
      <c r="B56" s="23" t="s">
        <v>133</v>
      </c>
      <c r="C56" s="15"/>
      <c r="D56" s="22"/>
      <c r="E56" s="15"/>
    </row>
    <row r="57" spans="1:5" ht="23.25">
      <c r="A57" s="78"/>
      <c r="B57" s="20" t="s">
        <v>87</v>
      </c>
      <c r="C57" s="21" t="s">
        <v>14</v>
      </c>
      <c r="D57" s="22">
        <v>30000</v>
      </c>
      <c r="E57" s="15" t="s">
        <v>90</v>
      </c>
    </row>
    <row r="58" spans="1:5" ht="23.25">
      <c r="A58" s="78"/>
      <c r="B58" s="23" t="s">
        <v>135</v>
      </c>
      <c r="C58" s="15"/>
      <c r="D58" s="22"/>
      <c r="E58" s="15"/>
    </row>
    <row r="59" spans="1:5" ht="23.25">
      <c r="A59" s="15"/>
      <c r="B59" s="28" t="s">
        <v>88</v>
      </c>
      <c r="C59" s="21" t="s">
        <v>14</v>
      </c>
      <c r="D59" s="22">
        <v>600000</v>
      </c>
      <c r="E59" s="15" t="s">
        <v>90</v>
      </c>
    </row>
    <row r="60" spans="1:5" ht="23.25">
      <c r="A60" s="15"/>
      <c r="B60" s="27" t="s">
        <v>133</v>
      </c>
      <c r="C60" s="15"/>
      <c r="D60" s="22"/>
      <c r="E60" s="15"/>
    </row>
    <row r="61" spans="1:5" ht="21.75" customHeight="1">
      <c r="A61" s="87"/>
      <c r="B61" s="87"/>
      <c r="C61" s="87"/>
      <c r="D61" s="87"/>
      <c r="E61" s="87"/>
    </row>
    <row r="62" spans="1:5" ht="23.25">
      <c r="A62" s="86" t="s">
        <v>162</v>
      </c>
      <c r="B62" s="86"/>
      <c r="C62" s="86"/>
      <c r="D62" s="86"/>
      <c r="E62" s="86"/>
    </row>
    <row r="63" spans="1:5" ht="23.25">
      <c r="A63" s="85" t="s">
        <v>30</v>
      </c>
      <c r="B63" s="85"/>
      <c r="C63" s="85"/>
      <c r="D63" s="85"/>
      <c r="E63" s="85"/>
    </row>
    <row r="64" spans="1:5" ht="23.25">
      <c r="A64" s="88" t="s">
        <v>93</v>
      </c>
      <c r="B64" s="88"/>
      <c r="C64" s="16" t="s">
        <v>13</v>
      </c>
      <c r="D64" s="17">
        <f>D65</f>
        <v>16000000</v>
      </c>
      <c r="E64" s="18" t="s">
        <v>90</v>
      </c>
    </row>
    <row r="65" spans="1:5" ht="23.25">
      <c r="A65" s="15"/>
      <c r="B65" s="28" t="s">
        <v>96</v>
      </c>
      <c r="C65" s="21" t="s">
        <v>14</v>
      </c>
      <c r="D65" s="22">
        <v>16000000</v>
      </c>
      <c r="E65" s="15" t="s">
        <v>90</v>
      </c>
    </row>
    <row r="66" spans="1:5" ht="23.25">
      <c r="A66" s="15"/>
      <c r="B66" s="27" t="s">
        <v>149</v>
      </c>
      <c r="C66" s="21"/>
      <c r="D66" s="22"/>
      <c r="E66" s="15"/>
    </row>
    <row r="67" spans="1:5" ht="23.25">
      <c r="A67" s="15"/>
      <c r="B67" s="27"/>
      <c r="C67" s="21"/>
      <c r="D67" s="22"/>
      <c r="E67" s="15"/>
    </row>
    <row r="68" spans="2:3" ht="23.25">
      <c r="B68" s="7"/>
      <c r="C68" s="6"/>
    </row>
    <row r="69" ht="23.25">
      <c r="B69" s="7"/>
    </row>
  </sheetData>
  <sheetProtection/>
  <mergeCells count="12">
    <mergeCell ref="A61:E61"/>
    <mergeCell ref="A62:E62"/>
    <mergeCell ref="A43:E43"/>
    <mergeCell ref="A63:E63"/>
    <mergeCell ref="A1:E1"/>
    <mergeCell ref="A31:E31"/>
    <mergeCell ref="A8:E8"/>
    <mergeCell ref="A64:B64"/>
    <mergeCell ref="A2:E2"/>
    <mergeCell ref="A3:E3"/>
    <mergeCell ref="A4:E4"/>
    <mergeCell ref="A5:E5"/>
  </mergeCells>
  <printOptions/>
  <pageMargins left="0.53" right="0.31" top="0.6" bottom="0.46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E28" sqref="E28"/>
    </sheetView>
  </sheetViews>
  <sheetFormatPr defaultColWidth="9.140625" defaultRowHeight="15"/>
  <sheetData>
    <row r="3" ht="21">
      <c r="A3" s="1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zoomScale="80" zoomScaleNormal="80" zoomScalePageLayoutView="0" workbookViewId="0" topLeftCell="A1">
      <selection activeCell="G13" sqref="G13"/>
    </sheetView>
  </sheetViews>
  <sheetFormatPr defaultColWidth="9.140625" defaultRowHeight="15"/>
  <cols>
    <col min="1" max="1" width="59.421875" style="0" customWidth="1"/>
    <col min="2" max="2" width="19.140625" style="0" customWidth="1"/>
  </cols>
  <sheetData>
    <row r="1" spans="1:2" ht="29.25">
      <c r="A1" s="9" t="s">
        <v>115</v>
      </c>
      <c r="B1" s="11">
        <v>9516280</v>
      </c>
    </row>
    <row r="2" spans="1:2" ht="29.25">
      <c r="A2" s="9" t="s">
        <v>129</v>
      </c>
      <c r="B2" s="11">
        <v>1893680</v>
      </c>
    </row>
    <row r="3" spans="1:2" ht="29.25">
      <c r="A3" s="9" t="s">
        <v>121</v>
      </c>
      <c r="B3" s="11">
        <v>638120</v>
      </c>
    </row>
    <row r="4" spans="1:2" ht="29.25">
      <c r="A4" s="9" t="s">
        <v>116</v>
      </c>
      <c r="B4" s="11">
        <v>657000</v>
      </c>
    </row>
    <row r="5" spans="1:2" ht="29.25">
      <c r="A5" s="9" t="s">
        <v>117</v>
      </c>
      <c r="B5" s="11">
        <v>5381523</v>
      </c>
    </row>
    <row r="6" spans="1:2" ht="29.25">
      <c r="A6" s="9" t="s">
        <v>118</v>
      </c>
      <c r="B6" s="11">
        <v>350000</v>
      </c>
    </row>
    <row r="7" spans="1:2" ht="29.25">
      <c r="A7" s="9" t="s">
        <v>122</v>
      </c>
      <c r="B7" s="11">
        <v>2648670</v>
      </c>
    </row>
    <row r="8" spans="1:2" ht="29.25">
      <c r="A8" s="9" t="s">
        <v>123</v>
      </c>
      <c r="B8" s="11">
        <v>2037100</v>
      </c>
    </row>
    <row r="9" spans="1:2" ht="29.25">
      <c r="A9" s="9" t="s">
        <v>124</v>
      </c>
      <c r="B9" s="11">
        <v>210000</v>
      </c>
    </row>
    <row r="10" spans="1:2" ht="29.25">
      <c r="A10" s="9" t="s">
        <v>125</v>
      </c>
      <c r="B10" s="11">
        <v>300000</v>
      </c>
    </row>
    <row r="11" spans="1:2" ht="29.25">
      <c r="A11" s="9" t="s">
        <v>119</v>
      </c>
      <c r="B11" s="11">
        <v>587500</v>
      </c>
    </row>
    <row r="12" spans="1:2" ht="29.25">
      <c r="A12" s="9" t="s">
        <v>126</v>
      </c>
      <c r="B12" s="11">
        <v>20000</v>
      </c>
    </row>
    <row r="13" spans="1:2" ht="29.25">
      <c r="A13" s="9" t="s">
        <v>127</v>
      </c>
      <c r="B13" s="11">
        <v>105000</v>
      </c>
    </row>
    <row r="14" spans="1:2" ht="29.25">
      <c r="A14" s="9" t="s">
        <v>128</v>
      </c>
      <c r="B14" s="11">
        <v>2239340</v>
      </c>
    </row>
    <row r="15" spans="1:2" ht="29.25">
      <c r="A15" s="9" t="s">
        <v>120</v>
      </c>
      <c r="B15" s="11">
        <v>1039680</v>
      </c>
    </row>
    <row r="16" spans="1:2" ht="25.5">
      <c r="A16" s="13" t="s">
        <v>13</v>
      </c>
      <c r="B16" s="12">
        <f>SUM(B1:B15)</f>
        <v>27623893</v>
      </c>
    </row>
    <row r="17" spans="1:2" ht="25.5">
      <c r="A17" s="10"/>
      <c r="B17" s="10"/>
    </row>
    <row r="18" spans="1:2" ht="25.5">
      <c r="A18" s="10"/>
      <c r="B18" s="10"/>
    </row>
    <row r="19" spans="1:2" ht="14.25">
      <c r="A19" s="1"/>
      <c r="B19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</dc:creator>
  <cp:keywords/>
  <dc:description/>
  <cp:lastModifiedBy>NEWBOYZ</cp:lastModifiedBy>
  <cp:lastPrinted>2018-07-31T08:27:02Z</cp:lastPrinted>
  <dcterms:created xsi:type="dcterms:W3CDTF">2011-09-06T03:29:28Z</dcterms:created>
  <dcterms:modified xsi:type="dcterms:W3CDTF">2018-08-21T03:45:33Z</dcterms:modified>
  <cp:category/>
  <cp:version/>
  <cp:contentType/>
  <cp:contentStatus/>
</cp:coreProperties>
</file>